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0" windowHeight="8910" tabRatio="905" activeTab="7"/>
  </bookViews>
  <sheets>
    <sheet name="Actif" sheetId="54" r:id="rId1"/>
    <sheet name="Passif" sheetId="53" r:id="rId2"/>
    <sheet name="CPC" sheetId="52" r:id="rId3"/>
    <sheet name="ESG" sheetId="57" r:id="rId4"/>
    <sheet name="TF" sheetId="58" r:id="rId5"/>
    <sheet name="Dérogations" sheetId="79" r:id="rId6"/>
    <sheet name="Méthode" sheetId="80" r:id="rId7"/>
    <sheet name="Immos" sheetId="56" r:id="rId8"/>
    <sheet name="Titres" sheetId="82" r:id="rId9"/>
    <sheet name="Provisions" sheetId="63" r:id="rId10"/>
    <sheet name="Créances" sheetId="83" r:id="rId11"/>
    <sheet name="Dettes" sheetId="84" r:id="rId12"/>
    <sheet name="Suretés" sheetId="85" r:id="rId13"/>
    <sheet name="Engagements" sheetId="86" r:id="rId14"/>
    <sheet name="Passifs" sheetId="87" r:id="rId15"/>
  </sheets>
  <externalReferences>
    <externalReference r:id="rId16"/>
    <externalReference r:id="rId17"/>
    <externalReference r:id="rId18"/>
  </externalReferences>
  <definedNames>
    <definedName name="_Cpe111">'[1]BAL-N-1'!$F$10</definedName>
    <definedName name="_Cpe112">'[1]BAL-N-1'!$F$15</definedName>
    <definedName name="_Cpe113">'[1]BAL-N-1'!$F$17</definedName>
    <definedName name="_Cpe114">'[1]BAL-N-1'!$F$19</definedName>
    <definedName name="_Cpe115">'[1]BAL-N-1'!$F$24</definedName>
    <definedName name="_Cpe116">'[1]BAL-N-1'!$F$28</definedName>
    <definedName name="_Cpe118">'[1]BAL-N-1'!$F$32</definedName>
    <definedName name="_Cpe131">'[1]BAL-N-1'!$F$40</definedName>
    <definedName name="_Cpe135">'[1]BAL-N-1'!$F$48</definedName>
    <definedName name="_Cpe141">'[1]BAL-N-1'!$F$50</definedName>
    <definedName name="_Cpe148">'[1]BAL-N-1'!$F$60</definedName>
    <definedName name="_Cpe151">'[1]BAL-N-1'!$F$69</definedName>
    <definedName name="_Cpe155">'[1]BAL-N-1'!$F$75</definedName>
    <definedName name="_Cpe171">'[1]BAL-N-1'!$F$81</definedName>
    <definedName name="_Cpe172">'[1]BAL-N-1'!$F$83</definedName>
    <definedName name="_Cpe211">'[1]BAL-N-1'!$F$92</definedName>
    <definedName name="_Cpe212">'[1]BAL-N-1'!$F$97</definedName>
    <definedName name="_Cpe213">'[1]BAL-N-1'!$F$99</definedName>
    <definedName name="_Cpe221">'[1]BAL-N-1'!$F$101</definedName>
    <definedName name="_Cpe222">'[1]BAL-N-1'!$F$103</definedName>
    <definedName name="_Cpe223">'[1]BAL-N-1'!$F$105</definedName>
    <definedName name="_Cpe228">'[1]BAL-N-1'!$F$108</definedName>
    <definedName name="_Cpe231">'[1]BAL-N-1'!$F$116</definedName>
    <definedName name="_Cpe232">'[1]BAL-N-1'!$F$126</definedName>
    <definedName name="_Cpe233">'[1]BAL-N-1'!$F$134</definedName>
    <definedName name="_Cpe234">'[1]BAL-N-1'!$F$136</definedName>
    <definedName name="_Cpe235">'[1]BAL-N-1'!$F$143</definedName>
    <definedName name="_Cpe238">'[1]BAL-N-1'!$F$145</definedName>
    <definedName name="_Cpe239">'[1]BAL-N-1'!$F$153</definedName>
    <definedName name="_Cpe241">'[1]BAL-N-1'!$F$159</definedName>
    <definedName name="_Cpe248">'[1]BAL-N-1'!$F$171</definedName>
    <definedName name="_Cpe251">'[1]BAL-N-1'!$F$173</definedName>
    <definedName name="_Cpe258">'[1]BAL-N-1'!$F$177</definedName>
    <definedName name="_Cpe271">'[1]BAL-N-1'!$F$179</definedName>
    <definedName name="_Cpe272">'[1]BAL-N-1'!$F$181</definedName>
    <definedName name="_Cpe311">'[1]BAL-N-1'!$F$259</definedName>
    <definedName name="_Cpe312">'[1]BAL-N-1'!$F$278</definedName>
    <definedName name="_Cpe313">'[1]BAL-N-1'!$F$289</definedName>
    <definedName name="_Cpe314">'[1]BAL-N-1'!$F$299</definedName>
    <definedName name="_Cpe315">'[1]BAL-N-1'!$F$305</definedName>
    <definedName name="_Cpe341">'[1]BAL-N-1'!$F$311</definedName>
    <definedName name="_Cpe342">'[1]BAL-N-1'!$F$323</definedName>
    <definedName name="_Cpe343">'[1]BAL-N-1'!$F$327</definedName>
    <definedName name="_Cpe345">'[1]BAL-N-1'!$F$339</definedName>
    <definedName name="_Cpe346">'[1]BAL-N-1'!$F$346</definedName>
    <definedName name="_Cpe348">'[1]BAL-N-1'!$F$352</definedName>
    <definedName name="_Cpe349">'[1]BAL-N-1'!$F$358</definedName>
    <definedName name="_Cpe350">'[1]BAL-N-1'!$F$367</definedName>
    <definedName name="_Cpe370">'[1]BAL-N-1'!$F$371</definedName>
    <definedName name="_Cpe395">'[1]BAL-N-1'!$F$387</definedName>
    <definedName name="_Cpe441">'[1]BAL-N-1'!$F$396</definedName>
    <definedName name="_Cpe442">'[1]BAL-N-1'!$F$402</definedName>
    <definedName name="_Cpe443">'[1]BAL-N-1'!$F$409</definedName>
    <definedName name="_Cpe444">'[1]BAL-N-1'!$F$416</definedName>
    <definedName name="_Cpe445">'[1]BAL-N-1'!$F$427</definedName>
    <definedName name="_Cpe446">'[1]BAL-N-1'!$F$435</definedName>
    <definedName name="_Cpe448">'[1]BAL-N-1'!$F$443</definedName>
    <definedName name="_Cpe449">'[1]BAL-N-1'!$F$449</definedName>
    <definedName name="_Cpe450">'[1]BAL-N-1'!$F$457</definedName>
    <definedName name="_Cpe470">'[1]BAL-N-1'!$F$461</definedName>
    <definedName name="_Cpe511">'[1]BAL-N-1'!$F$471</definedName>
    <definedName name="_Cpe514">'[1]BAL-N-1'!$F$477</definedName>
    <definedName name="_Cpe516">'[1]BAL-N-1'!$F$484</definedName>
    <definedName name="_Cpe552">'[1]BAL-N-1'!$F$486</definedName>
    <definedName name="_Cpe553">'[1]BAL-N-1'!$F$488</definedName>
    <definedName name="_Cpe554">'[1]BAL-N-1'!$F$492</definedName>
    <definedName name="_Cpt111">'[1]BAL-N'!$F$10</definedName>
    <definedName name="_Cpt112">'[1]BAL-N'!$F$15</definedName>
    <definedName name="_Cpt113">'[1]BAL-N'!$F$17</definedName>
    <definedName name="_Cpt114">'[1]BAL-N'!$F$19</definedName>
    <definedName name="_Cpt115">'[1]BAL-N'!$F$24</definedName>
    <definedName name="_Cpt116">'[1]BAL-N'!$F$28</definedName>
    <definedName name="_Cpt118">'[1]BAL-N'!$F$32</definedName>
    <definedName name="_Cpt131">'[1]BAL-N'!$F$40</definedName>
    <definedName name="_Cpt135">'[1]BAL-N'!$F$48</definedName>
    <definedName name="_Cpt141">'[1]BAL-N'!$F$50</definedName>
    <definedName name="_Cpt148">'[1]BAL-N'!$F$60</definedName>
    <definedName name="_Cpt151">'[1]BAL-N'!$F$69</definedName>
    <definedName name="_Cpt155">'[1]BAL-N'!$F$75</definedName>
    <definedName name="_Cpt171">'[1]BAL-N'!$F$81</definedName>
    <definedName name="_Cpt172">'[1]BAL-N'!$F$83</definedName>
    <definedName name="_Cpt211">'[1]BAL-N'!$F$92</definedName>
    <definedName name="_Cpt212">'[1]BAL-N'!$F$97</definedName>
    <definedName name="_Cpt213">'[1]BAL-N'!$F$99</definedName>
    <definedName name="_Cpt221">'[1]BAL-N'!$F$101</definedName>
    <definedName name="_Cpt222">'[1]BAL-N'!$F$103</definedName>
    <definedName name="_Cpt223">'[1]BAL-N'!$F$105</definedName>
    <definedName name="_Cpt228">'[1]BAL-N'!$F$108</definedName>
    <definedName name="_Cpt231">'[1]BAL-N'!$F$116</definedName>
    <definedName name="_Cpt232">'[1]BAL-N'!$F$126</definedName>
    <definedName name="_Cpt233">'[1]BAL-N'!$F$134</definedName>
    <definedName name="_Cpt234">'[1]BAL-N'!$F$136</definedName>
    <definedName name="_Cpt235">'[1]BAL-N'!$F$143</definedName>
    <definedName name="_Cpt238">'[1]BAL-N'!$F$145</definedName>
    <definedName name="_Cpt239">'[1]BAL-N'!$F$153</definedName>
    <definedName name="_Cpt241">'[1]BAL-N'!$F$159</definedName>
    <definedName name="_Cpt248">'[1]BAL-N'!$F$171</definedName>
    <definedName name="_Cpt251">'[1]BAL-N'!$F$173</definedName>
    <definedName name="_Cpt258">'[1]BAL-N'!$F$177</definedName>
    <definedName name="_Cpt271">'[1]BAL-N'!$F$179</definedName>
    <definedName name="_Cpt272">'[1]BAL-N'!$F$181</definedName>
    <definedName name="_Cpt311">'[1]BAL-N'!$F$259</definedName>
    <definedName name="_Cpt312">'[1]BAL-N'!$F$278</definedName>
    <definedName name="_Cpt313">'[1]BAL-N'!$F$289</definedName>
    <definedName name="_Cpt314">'[1]BAL-N'!$F$299</definedName>
    <definedName name="_Cpt315">'[1]BAL-N'!$F$305</definedName>
    <definedName name="_Cpt341">'[1]BAL-N'!$F$311</definedName>
    <definedName name="_Cpt342">'[1]BAL-N'!$F$323</definedName>
    <definedName name="_Cpt343">'[1]BAL-N'!$F$327</definedName>
    <definedName name="_Cpt345">'[1]BAL-N'!$F$339</definedName>
    <definedName name="_Cpt346">'[1]BAL-N'!$F$346</definedName>
    <definedName name="_Cpt348">'[1]BAL-N'!$F$352</definedName>
    <definedName name="_Cpt349">'[1]BAL-N'!$F$358</definedName>
    <definedName name="_Cpt350">'[1]BAL-N'!$F$367</definedName>
    <definedName name="_Cpt370">'[1]BAL-N'!$F$371</definedName>
    <definedName name="_Cpt395">'[1]BAL-N'!$F$387</definedName>
    <definedName name="_Cpt441">'[1]BAL-N'!$F$396</definedName>
    <definedName name="_Cpt442">'[1]BAL-N'!$F$402</definedName>
    <definedName name="_Cpt443">'[1]BAL-N'!$F$409</definedName>
    <definedName name="_Cpt444">'[1]BAL-N'!$F$416</definedName>
    <definedName name="_Cpt445" localSheetId="14">'[2]BAL-N'!$F$427</definedName>
    <definedName name="_Cpt445">'[1]BAL-N'!$F$427</definedName>
    <definedName name="_Cpt446">'[1]BAL-N'!$F$435</definedName>
    <definedName name="_Cpt448">'[1]BAL-N'!$F$443</definedName>
    <definedName name="_Cpt449">'[1]BAL-N'!$F$449</definedName>
    <definedName name="_Cpt450">'[1]BAL-N'!$F$457</definedName>
    <definedName name="_Cpt470">'[1]BAL-N'!$F$461</definedName>
    <definedName name="_Cpt511">'[1]BAL-N'!$F$471</definedName>
    <definedName name="_Cpt514">'[1]BAL-N'!$F$477</definedName>
    <definedName name="_Cpt516">'[1]BAL-N'!$F$484</definedName>
    <definedName name="_Cpt552">'[1]BAL-N'!$F$486</definedName>
    <definedName name="_Cpt553">'[1]BAL-N'!$F$488</definedName>
    <definedName name="_Cpt554">'[1]BAL-N'!$F$492</definedName>
    <definedName name="_Cpt611">'[1]BAL-N'!$F$508</definedName>
    <definedName name="_Cpt612">'[1]BAL-N'!$F$546</definedName>
    <definedName name="_Cpt613">'[1]BAL-N'!$F$579</definedName>
    <definedName name="_Cpt614">'[1]BAL-N'!$F$616</definedName>
    <definedName name="_Cpt616">'[1]BAL-N'!$F$628</definedName>
    <definedName name="_Cpt617">'[1]BAL-N'!$F$654</definedName>
    <definedName name="_Cpt618">'[1]BAL-N'!$F$661</definedName>
    <definedName name="_Cpt619">'[1]BAL-N'!$F$695</definedName>
    <definedName name="_Cpt631">'[1]BAL-N'!$F$704</definedName>
    <definedName name="_Cpt633">'[1]BAL-N'!$F$708</definedName>
    <definedName name="_Cpt638">'[1]BAL-N'!$F$714</definedName>
    <definedName name="_Cpt639">'[1]BAL-N'!$F$731</definedName>
    <definedName name="_Cpt651">'[1]BAL-N'!$F$737</definedName>
    <definedName name="_Cpt656">'[1]BAL-N'!$F$741</definedName>
    <definedName name="_Cpt658">'[1]BAL-N'!$F$756</definedName>
    <definedName name="_Cpt659">'[1]BAL-N'!$F$783</definedName>
    <definedName name="_Cpt670">'[1]BAL-N'!$F$788</definedName>
    <definedName name="_Cpt711" localSheetId="14">'[3]BAL-N'!$F$796</definedName>
    <definedName name="_Cpt711">'[1]BAL-N'!$F$796</definedName>
    <definedName name="_Cpt712" localSheetId="14">'[3]BAL-N'!$F$828</definedName>
    <definedName name="_Cpt712">'[1]BAL-N'!$F$828</definedName>
    <definedName name="_Cpt713">'[1]BAL-N'!$F$842</definedName>
    <definedName name="_Cpt714">'[1]BAL-N'!$F$848</definedName>
    <definedName name="_Cpt716">'[1]BAL-N'!$F$852</definedName>
    <definedName name="_Cpt718">'[1]BAL-N'!$F$859</definedName>
    <definedName name="_Cpt719">'[1]BAL-N'!$F$882</definedName>
    <definedName name="_Cpt732">'[1]BAL-N'!$F$887</definedName>
    <definedName name="_Cpt733">'[1]BAL-N'!$F$891</definedName>
    <definedName name="_Cpt738">'[1]BAL-N'!$F$901</definedName>
    <definedName name="_Cpt739">'[1]BAL-N'!$F$920</definedName>
    <definedName name="_Cpt751">'[1]BAL-N'!$F$929</definedName>
    <definedName name="_Cpt756">'[1]BAL-N'!$F$933</definedName>
    <definedName name="_Cpt757">'[1]BAL-N'!$F$937</definedName>
    <definedName name="_Cpt758">'[1]BAL-N'!$F$949</definedName>
    <definedName name="_Cpt759">'[1]BAL-N'!$F$977</definedName>
    <definedName name="Cpte211">'[1]BAL-N-2'!$F$92</definedName>
    <definedName name="Cpte212">'[1]BAL-N-2'!$F$97</definedName>
    <definedName name="Cpte213">'[1]BAL-N-2'!$F$99</definedName>
    <definedName name="Cpte221">'[1]BAL-N-2'!$F$101</definedName>
    <definedName name="Cpte222">'[1]BAL-N-2'!$F$103</definedName>
    <definedName name="Cpte223">'[1]BAL-N-2'!$F$105</definedName>
    <definedName name="Cpte228">'[1]BAL-N-2'!$F$108</definedName>
    <definedName name="Cpte231">'[1]BAL-N-2'!$F$116</definedName>
    <definedName name="Cpte232">'[1]BAL-N-2'!$F$126</definedName>
    <definedName name="Cpte233">'[1]BAL-N-2'!$F$134</definedName>
    <definedName name="Cpte234">'[1]BAL-N-2'!$F$136</definedName>
    <definedName name="Cpte235">'[1]BAL-N-2'!$F$143</definedName>
    <definedName name="Cpte238">'[1]BAL-N-2'!$F$145</definedName>
    <definedName name="Cpte239">'[1]BAL-N-2'!$F$153</definedName>
    <definedName name="Cpte241">'[1]BAL-N-2'!$F$159</definedName>
    <definedName name="Cpte248">'[1]BAL-N-2'!$F$171</definedName>
    <definedName name="Cpte251">'[1]BAL-N-2'!$F$173</definedName>
    <definedName name="Cpte258">'[1]BAL-N-2'!$F$177</definedName>
    <definedName name="Cpte271">'[1]BAL-N-2'!$F$179</definedName>
    <definedName name="Cpte272">'[1]BAL-N-2'!$F$181</definedName>
    <definedName name="Cpte311">'[1]BAL-N-2'!$F$259</definedName>
    <definedName name="Cpte312">'[1]BAL-N-2'!$F$278</definedName>
    <definedName name="Cpte313">'[1]BAL-N-2'!$F$289</definedName>
    <definedName name="Cpte314">'[1]BAL-N-2'!$F$299</definedName>
    <definedName name="Cpte315">'[1]BAL-N-2'!$F$305</definedName>
    <definedName name="Cpte341">'[1]BAL-N-2'!$F$311</definedName>
    <definedName name="Cpte342">'[1]BAL-N-2'!$F$323</definedName>
    <definedName name="Cpte343">'[1]BAL-N-2'!$F$327</definedName>
    <definedName name="Cpte345">'[1]BAL-N-2'!$F$339</definedName>
    <definedName name="Cpte346">'[1]BAL-N-2'!$F$346</definedName>
    <definedName name="Cpte348">'[1]BAL-N-2'!$F$352</definedName>
    <definedName name="Cpte349">'[1]BAL-N-2'!$F$358</definedName>
    <definedName name="Cpte350">'[1]BAL-N-2'!$F$367</definedName>
    <definedName name="Cpte370">'[1]BAL-N-2'!$F$371</definedName>
    <definedName name="Cpte395">'[1]BAL-N-2'!$F$387</definedName>
    <definedName name="Cpte511">'[1]BAL-N-2'!$F$471</definedName>
    <definedName name="Cpte514">'[1]BAL-N-2'!$F$477</definedName>
    <definedName name="Cpte516">'[1]BAL-N-2'!$F$484</definedName>
    <definedName name="Cpte611">'[1]BAL-N-2'!$F$508</definedName>
    <definedName name="Cpte612">'[1]BAL-N-2'!$F$546</definedName>
    <definedName name="Cpte613">'[1]BAL-N-2'!$F$579</definedName>
    <definedName name="Cpte614">'[1]BAL-N-2'!$F$616</definedName>
    <definedName name="Cpte616">'[1]BAL-N-2'!$F$628</definedName>
    <definedName name="Cpte617">'[1]BAL-N-2'!$F$654</definedName>
    <definedName name="Cpte618">'[1]BAL-N-2'!$F$661</definedName>
    <definedName name="Cpte619">'[1]BAL-N-2'!$F$695</definedName>
    <definedName name="Cpte631">'[1]BAL-N-2'!$F$704</definedName>
    <definedName name="Cpte633">'[1]BAL-N-2'!$F$708</definedName>
    <definedName name="Cpte638">'[1]BAL-N-2'!$F$714</definedName>
    <definedName name="Cpte639">'[1]BAL-N-2'!$F$731</definedName>
    <definedName name="Cpte651">'[1]BAL-N-2'!$F$737</definedName>
    <definedName name="Cpte656">'[1]BAL-N-2'!$F$741</definedName>
    <definedName name="Cpte658">'[1]BAL-N-2'!$F$756</definedName>
    <definedName name="Cpte659">'[1]BAL-N-2'!$F$783</definedName>
    <definedName name="Cpte670">'[1]BAL-N-2'!$F$788</definedName>
    <definedName name="Cpte711">'[1]BAL-N-2'!$F$796</definedName>
    <definedName name="Cpte712">'[1]BAL-N-2'!$F$828</definedName>
    <definedName name="Cpte713">'[1]BAL-N-2'!$F$842</definedName>
    <definedName name="Cpte714">'[1]BAL-N-2'!$F$848</definedName>
    <definedName name="Cpte716">'[1]BAL-N-2'!$F$852</definedName>
    <definedName name="Cpte718">'[1]BAL-N-2'!$F$859</definedName>
    <definedName name="Cpte719">'[1]BAL-N-2'!$F$882</definedName>
    <definedName name="Cpte732">'[1]BAL-N-2'!$F$887</definedName>
    <definedName name="Cpte733">'[1]BAL-N-2'!$F$891</definedName>
    <definedName name="Cpte738">'[1]BAL-N-2'!$F$901</definedName>
    <definedName name="Cpte739">'[1]BAL-N-2'!$F$920</definedName>
    <definedName name="Cpte751">'[1]BAL-N-2'!$F$929</definedName>
    <definedName name="Cpte756">'[1]BAL-N-2'!$F$933</definedName>
    <definedName name="Cpte757">'[1]BAL-N-2'!$F$937</definedName>
    <definedName name="Cpte758">'[1]BAL-N-2'!$F$949</definedName>
    <definedName name="Cpte759">'[1]BAL-N-2'!$F$977</definedName>
    <definedName name="_xlnm.Print_Area" localSheetId="2">CPC!$A$1:$G$66</definedName>
    <definedName name="_xlnm.Print_Area" localSheetId="9">Provisions!$A$1:$I$32</definedName>
  </definedNames>
  <calcPr calcId="144525"/>
</workbook>
</file>

<file path=xl/calcChain.xml><?xml version="1.0" encoding="utf-8"?>
<calcChain xmlns="http://schemas.openxmlformats.org/spreadsheetml/2006/main">
  <c r="G2" i="82" l="1"/>
  <c r="G47" i="58" l="1"/>
  <c r="F47" i="58"/>
  <c r="F44" i="58"/>
  <c r="E44" i="58"/>
  <c r="D38" i="58"/>
  <c r="F36" i="58"/>
  <c r="D36" i="58"/>
  <c r="G24" i="58"/>
  <c r="G21" i="58"/>
  <c r="E29" i="58"/>
  <c r="E24" i="58"/>
  <c r="E21" i="58"/>
  <c r="E12" i="58"/>
  <c r="D12" i="58"/>
  <c r="E9" i="58"/>
  <c r="D9" i="58"/>
  <c r="F28" i="52"/>
  <c r="C5" i="87" l="1"/>
  <c r="G2" i="63"/>
  <c r="H3" i="83"/>
  <c r="H2" i="84" s="1"/>
  <c r="D2" i="85" s="1"/>
  <c r="B4" i="86" s="1"/>
  <c r="G5" i="56"/>
  <c r="B3" i="79"/>
  <c r="F4" i="58"/>
  <c r="F37" i="57"/>
  <c r="F47" i="57" s="1"/>
  <c r="F49" i="57" s="1"/>
  <c r="E4" i="57"/>
  <c r="E2" i="53"/>
  <c r="D2" i="53"/>
  <c r="B13" i="84" l="1"/>
  <c r="C20" i="86" l="1"/>
  <c r="B20" i="86"/>
  <c r="H24" i="63" l="1"/>
  <c r="F24" i="63"/>
  <c r="E24" i="63"/>
  <c r="D24" i="63"/>
  <c r="D26" i="63" s="1"/>
  <c r="C24" i="63"/>
  <c r="B24" i="63"/>
  <c r="H14" i="63"/>
  <c r="G14" i="63"/>
  <c r="F14" i="63"/>
  <c r="E14" i="63"/>
  <c r="D14" i="63"/>
  <c r="C14" i="63"/>
  <c r="B14" i="63"/>
  <c r="I12" i="63"/>
  <c r="I10" i="63"/>
  <c r="I14" i="63" s="1"/>
  <c r="I24" i="63" l="1"/>
  <c r="I26" i="63" s="1"/>
  <c r="E26" i="63"/>
  <c r="B26" i="63"/>
  <c r="F26" i="63"/>
  <c r="C26" i="63"/>
  <c r="H26" i="63"/>
  <c r="G24" i="63"/>
  <c r="G26" i="63" s="1"/>
  <c r="H15" i="82"/>
  <c r="I15" i="82" l="1"/>
  <c r="E15" i="82"/>
  <c r="F15" i="82"/>
  <c r="C15" i="82"/>
  <c r="E14" i="57" l="1"/>
  <c r="E50" i="53"/>
  <c r="D50" i="53"/>
  <c r="E33" i="53"/>
  <c r="E44" i="53" s="1"/>
  <c r="D33" i="53"/>
  <c r="D44" i="53" s="1"/>
  <c r="D21" i="53"/>
  <c r="D17" i="53"/>
  <c r="E16" i="53"/>
  <c r="D16" i="53"/>
  <c r="F61" i="54"/>
  <c r="D61" i="54"/>
  <c r="C61" i="54"/>
  <c r="E60" i="54"/>
  <c r="E59" i="54"/>
  <c r="E58" i="54"/>
  <c r="E54" i="54"/>
  <c r="E53" i="54"/>
  <c r="E51" i="54"/>
  <c r="E50" i="54"/>
  <c r="E49" i="54"/>
  <c r="E48" i="54"/>
  <c r="E47" i="54"/>
  <c r="E46" i="54"/>
  <c r="E45" i="54"/>
  <c r="F44" i="54"/>
  <c r="D44" i="54"/>
  <c r="C44" i="54"/>
  <c r="E42" i="54"/>
  <c r="E41" i="54"/>
  <c r="E39" i="54"/>
  <c r="E38" i="54"/>
  <c r="F37" i="54"/>
  <c r="D37" i="54"/>
  <c r="C37" i="54"/>
  <c r="F30" i="54"/>
  <c r="E30" i="54"/>
  <c r="D30" i="54"/>
  <c r="C30" i="54"/>
  <c r="E27" i="54"/>
  <c r="E26" i="54"/>
  <c r="F24" i="54"/>
  <c r="D24" i="54"/>
  <c r="C24" i="54"/>
  <c r="E22" i="54"/>
  <c r="E21" i="54"/>
  <c r="E20" i="54"/>
  <c r="E19" i="54"/>
  <c r="E18" i="54"/>
  <c r="E17" i="54"/>
  <c r="E16" i="54"/>
  <c r="F15" i="54"/>
  <c r="D15" i="54"/>
  <c r="C15" i="54"/>
  <c r="E11" i="54"/>
  <c r="E9" i="54" s="1"/>
  <c r="F9" i="54"/>
  <c r="D9" i="54"/>
  <c r="C9" i="54"/>
  <c r="E6" i="54"/>
  <c r="E4" i="54" s="1"/>
  <c r="F4" i="54"/>
  <c r="D4" i="54"/>
  <c r="C4" i="54"/>
  <c r="D31" i="53" l="1"/>
  <c r="D52" i="53" s="1"/>
  <c r="E24" i="54"/>
  <c r="F56" i="54"/>
  <c r="E31" i="53"/>
  <c r="F34" i="54"/>
  <c r="E37" i="54"/>
  <c r="C56" i="54"/>
  <c r="E15" i="54"/>
  <c r="E44" i="54"/>
  <c r="E61" i="54"/>
  <c r="D56" i="54"/>
  <c r="C34" i="54"/>
  <c r="D34" i="54"/>
  <c r="E34" i="54" l="1"/>
  <c r="E63" i="54" s="1"/>
  <c r="E65" i="54" s="1"/>
  <c r="D63" i="54"/>
  <c r="E56" i="54"/>
  <c r="E52" i="53"/>
  <c r="F63" i="54"/>
  <c r="C63" i="54"/>
  <c r="E55" i="52"/>
  <c r="D55" i="52"/>
  <c r="F54" i="52"/>
  <c r="F53" i="52"/>
  <c r="F51" i="52"/>
  <c r="D49" i="52"/>
  <c r="F48" i="52"/>
  <c r="F47" i="52"/>
  <c r="F46" i="52"/>
  <c r="F45" i="52"/>
  <c r="F44" i="52"/>
  <c r="E38" i="52"/>
  <c r="D38" i="52"/>
  <c r="F37" i="52"/>
  <c r="F36" i="52"/>
  <c r="F35" i="52"/>
  <c r="F34" i="52"/>
  <c r="E32" i="52"/>
  <c r="D32" i="52"/>
  <c r="F31" i="52"/>
  <c r="F30" i="52"/>
  <c r="F29" i="52"/>
  <c r="E25" i="52"/>
  <c r="F24" i="52"/>
  <c r="F23" i="52"/>
  <c r="F22" i="52"/>
  <c r="F21" i="52"/>
  <c r="F20" i="52"/>
  <c r="F19" i="52"/>
  <c r="F18" i="52"/>
  <c r="D25" i="52"/>
  <c r="F15" i="52"/>
  <c r="F14" i="52"/>
  <c r="F13" i="52"/>
  <c r="F12" i="52"/>
  <c r="F11" i="52"/>
  <c r="E16" i="52"/>
  <c r="D16" i="52"/>
  <c r="F9" i="52"/>
  <c r="F8" i="52"/>
  <c r="F55" i="52" l="1"/>
  <c r="F25" i="52"/>
  <c r="F10" i="52"/>
  <c r="F16" i="52" s="1"/>
  <c r="F32" i="52"/>
  <c r="F38" i="52"/>
  <c r="F49" i="52"/>
  <c r="F56" i="52" s="1"/>
  <c r="F65" i="54"/>
  <c r="B14" i="83"/>
  <c r="F39" i="52" l="1"/>
  <c r="F63" i="52"/>
  <c r="F62" i="52"/>
  <c r="F26" i="52"/>
  <c r="F41" i="52" s="1"/>
  <c r="F58" i="52" s="1"/>
  <c r="F60" i="52" s="1"/>
  <c r="F64" i="52" l="1"/>
  <c r="C38" i="86"/>
  <c r="B38" i="86"/>
  <c r="I27" i="56"/>
  <c r="I26" i="56"/>
  <c r="I25" i="56"/>
  <c r="I23" i="56"/>
  <c r="I22" i="56"/>
  <c r="G21" i="56"/>
  <c r="F21" i="56"/>
  <c r="E21" i="56"/>
  <c r="D21" i="56"/>
  <c r="B21" i="56"/>
  <c r="I17" i="56"/>
  <c r="H15" i="56"/>
  <c r="G15" i="56"/>
  <c r="F15" i="56"/>
  <c r="E15" i="56"/>
  <c r="D15" i="56"/>
  <c r="C15" i="56"/>
  <c r="B15" i="56"/>
  <c r="I12" i="56"/>
  <c r="H10" i="56"/>
  <c r="G10" i="56"/>
  <c r="F10" i="56"/>
  <c r="E10" i="56"/>
  <c r="D10" i="56"/>
  <c r="C10" i="56"/>
  <c r="B10" i="56"/>
  <c r="D44" i="58"/>
  <c r="D34" i="58"/>
  <c r="E34" i="58"/>
  <c r="G34" i="58"/>
  <c r="F11" i="58"/>
  <c r="G10" i="58"/>
  <c r="F10" i="58"/>
  <c r="E13" i="58"/>
  <c r="F8" i="58"/>
  <c r="G8" i="58"/>
  <c r="F7" i="58"/>
  <c r="G55" i="52"/>
  <c r="G49" i="52"/>
  <c r="G38" i="52"/>
  <c r="G32" i="52"/>
  <c r="G25" i="52"/>
  <c r="G10" i="52"/>
  <c r="G16" i="52" s="1"/>
  <c r="E9" i="57" l="1"/>
  <c r="E10" i="57"/>
  <c r="F14" i="57"/>
  <c r="G63" i="52"/>
  <c r="G56" i="52"/>
  <c r="G39" i="52"/>
  <c r="F12" i="58"/>
  <c r="D45" i="58" s="1"/>
  <c r="F10" i="57"/>
  <c r="F9" i="57"/>
  <c r="G11" i="58"/>
  <c r="I15" i="56"/>
  <c r="C21" i="56"/>
  <c r="I10" i="56"/>
  <c r="H21" i="56"/>
  <c r="I24" i="56"/>
  <c r="G7" i="58"/>
  <c r="G26" i="52"/>
  <c r="G62" i="52"/>
  <c r="G41" i="52" l="1"/>
  <c r="G64" i="52"/>
  <c r="I21" i="56"/>
  <c r="G12" i="58"/>
  <c r="E45" i="58" s="1"/>
  <c r="E17" i="57"/>
  <c r="E21" i="57" s="1"/>
  <c r="G58" i="52"/>
  <c r="G60" i="52" s="1"/>
  <c r="F17" i="57"/>
  <c r="F21" i="57" s="1"/>
  <c r="F27" i="57" s="1"/>
  <c r="F29" i="57" s="1"/>
  <c r="F32" i="57" s="1"/>
  <c r="I28" i="56"/>
  <c r="G9" i="58"/>
  <c r="D13" i="58"/>
  <c r="F9" i="58"/>
  <c r="E27" i="57" l="1"/>
  <c r="E29" i="57" s="1"/>
  <c r="E32" i="57" s="1"/>
  <c r="E37" i="57" s="1"/>
  <c r="E47" i="57" s="1"/>
  <c r="E49" i="57" s="1"/>
  <c r="F13" i="58"/>
  <c r="D46" i="58" s="1"/>
  <c r="D47" i="58" s="1"/>
  <c r="G13" i="58"/>
  <c r="E46" i="58" l="1"/>
  <c r="E47" i="58" s="1"/>
  <c r="G14" i="83"/>
  <c r="I14" i="83"/>
  <c r="H14" i="83"/>
  <c r="F14" i="83"/>
  <c r="E14" i="83"/>
  <c r="D14" i="83"/>
  <c r="C14" i="83"/>
  <c r="I8" i="83"/>
  <c r="H8" i="83"/>
  <c r="G8" i="83"/>
  <c r="F8" i="83"/>
  <c r="E8" i="83"/>
  <c r="D8" i="83"/>
  <c r="C8" i="83"/>
  <c r="B8" i="83"/>
  <c r="F13" i="84" l="1"/>
  <c r="H13" i="84"/>
  <c r="C8" i="84" l="1"/>
  <c r="I13" i="84"/>
  <c r="E13" i="84"/>
  <c r="C13" i="84"/>
  <c r="I8" i="84"/>
  <c r="H8" i="84"/>
  <c r="G8" i="84"/>
  <c r="F8" i="84"/>
  <c r="E8" i="84"/>
  <c r="D8" i="84"/>
  <c r="B8" i="84"/>
  <c r="D13" i="84" l="1"/>
  <c r="G13" i="84"/>
</calcChain>
</file>

<file path=xl/sharedStrings.xml><?xml version="1.0" encoding="utf-8"?>
<sst xmlns="http://schemas.openxmlformats.org/spreadsheetml/2006/main" count="603" uniqueCount="468">
  <si>
    <t xml:space="preserve">B I L A N   A C T I F   </t>
  </si>
  <si>
    <t>(montants en dhs)</t>
  </si>
  <si>
    <t>Brut</t>
  </si>
  <si>
    <t>Amortissement</t>
  </si>
  <si>
    <t>Net</t>
  </si>
  <si>
    <t xml:space="preserve">A  C  T  I  F      I  M  M  O  B  I  L  I  S  E </t>
  </si>
  <si>
    <t>Immobilisations en non valeur (A)</t>
  </si>
  <si>
    <t>Frais préliminaires</t>
  </si>
  <si>
    <t>Charges à répartir</t>
  </si>
  <si>
    <t>Primes de remboursement des obligations</t>
  </si>
  <si>
    <t>Immobilisations incorporelles (B)</t>
  </si>
  <si>
    <t>Immobilisations en recherche et développement</t>
  </si>
  <si>
    <t>Brevets, marques, droits et valeurs similaires</t>
  </si>
  <si>
    <t>Fonds commercial</t>
  </si>
  <si>
    <t>Autres immobilisations incorporelles</t>
  </si>
  <si>
    <t xml:space="preserve">Immobilisations corporelles (C) </t>
  </si>
  <si>
    <t>Terrains</t>
  </si>
  <si>
    <t>Constructions</t>
  </si>
  <si>
    <t>Installations techniques, matériel et outillage</t>
  </si>
  <si>
    <t>Matériel de transport</t>
  </si>
  <si>
    <t>Mobilier de bureau, aménagements divers</t>
  </si>
  <si>
    <t>Autres immobilisations corporelles</t>
  </si>
  <si>
    <t>Immobilisations corporelles en cours</t>
  </si>
  <si>
    <t>Immobilisations financières (D)</t>
  </si>
  <si>
    <t>Prêts immobilisés</t>
  </si>
  <si>
    <t>Autres créances financières</t>
  </si>
  <si>
    <t>Titres de participation</t>
  </si>
  <si>
    <t>Autres titres immobilisés</t>
  </si>
  <si>
    <t xml:space="preserve">Ecart de conversion - Actif (E) </t>
  </si>
  <si>
    <t>Diminution des créances immobilisées</t>
  </si>
  <si>
    <t>Augmentation des dettes financières</t>
  </si>
  <si>
    <t>A  C  T  I  F     C  I  R  C  U  L  A  N  T</t>
  </si>
  <si>
    <t>Stocks (F)</t>
  </si>
  <si>
    <t>Marchandises</t>
  </si>
  <si>
    <t>Matières et fournitures consommables</t>
  </si>
  <si>
    <t>Produits en cours</t>
  </si>
  <si>
    <t>Produits intermédiaire et residuels</t>
  </si>
  <si>
    <t>Produits finis</t>
  </si>
  <si>
    <t>Créances de l'actif circulant (G)</t>
  </si>
  <si>
    <t>Fournisseurs debiteurs, avances &amp; accomptes</t>
  </si>
  <si>
    <t>Clients et comptes rattachés</t>
  </si>
  <si>
    <t>Personnel</t>
  </si>
  <si>
    <t>Etat</t>
  </si>
  <si>
    <t>Autres débiteurs</t>
  </si>
  <si>
    <t>Comptes de régularisation actif</t>
  </si>
  <si>
    <t>Titres et valeurs de placement (H)</t>
  </si>
  <si>
    <t>Ecarts de conversion-Actif (I)</t>
  </si>
  <si>
    <t>TOTAL II (F+G+H+I)</t>
  </si>
  <si>
    <t>TRESORERIE</t>
  </si>
  <si>
    <t>Chèques et valeurs à encaisser</t>
  </si>
  <si>
    <t>Banques, T.G et C.C.P.</t>
  </si>
  <si>
    <t>Caisses, Régies d'avances et accréditifs</t>
  </si>
  <si>
    <t>TOTAL III</t>
  </si>
  <si>
    <t>TOTAL GENERAL</t>
  </si>
  <si>
    <t xml:space="preserve">B I L A N   P A S S I F  </t>
  </si>
  <si>
    <t xml:space="preserve">F  I  N  A  N  C  E  M   E  N  T     P  E  R  M  A  N  E  N  T  </t>
  </si>
  <si>
    <t>Fonds propres</t>
  </si>
  <si>
    <t>Capital social ou personnel ( 1)</t>
  </si>
  <si>
    <t>Moins : actionnaires , capital souscrit non appelé</t>
  </si>
  <si>
    <t>Capital appelé</t>
  </si>
  <si>
    <t>dont versé . . .</t>
  </si>
  <si>
    <t>Primes d'émission, de fusion , d'apport</t>
  </si>
  <si>
    <t>Ecarts de réevaluation</t>
  </si>
  <si>
    <t xml:space="preserve">Réserve légale </t>
  </si>
  <si>
    <t>Autres réserves</t>
  </si>
  <si>
    <t>Report à nouveau  ( 2 )</t>
  </si>
  <si>
    <t>Résultats nets en instance d'affectation ( 2)</t>
  </si>
  <si>
    <t>Résultat net de l'exercice  ( 2)</t>
  </si>
  <si>
    <t>Total des capitaux propres</t>
  </si>
  <si>
    <t>(A)</t>
  </si>
  <si>
    <t>Capitaux propres assimilés</t>
  </si>
  <si>
    <t>(B)</t>
  </si>
  <si>
    <t>Subventions d'investissement</t>
  </si>
  <si>
    <t>Provisions réglementées</t>
  </si>
  <si>
    <t>Dettes de financement</t>
  </si>
  <si>
    <t xml:space="preserve">(C) </t>
  </si>
  <si>
    <t>Emprunts obligataires</t>
  </si>
  <si>
    <t>Autres dettes de financement</t>
  </si>
  <si>
    <t>Provisions durables pour risques et charges</t>
  </si>
  <si>
    <t>(D)</t>
  </si>
  <si>
    <t>Provisions pour risques</t>
  </si>
  <si>
    <t>Provisions pour charges</t>
  </si>
  <si>
    <t>Ecart de conversion - Passif</t>
  </si>
  <si>
    <t xml:space="preserve">(E) </t>
  </si>
  <si>
    <t>Augmentation de créances immobilisées</t>
  </si>
  <si>
    <t>Diminution des dettes de financement</t>
  </si>
  <si>
    <t xml:space="preserve"> TOTAL I ( A + B + C + D + E )</t>
  </si>
  <si>
    <t>P A S S I F  C I R C U L A N T</t>
  </si>
  <si>
    <t>Dettes du passif circulant</t>
  </si>
  <si>
    <t>(F)</t>
  </si>
  <si>
    <t>Fournisseurs et comptes rattachés</t>
  </si>
  <si>
    <t>Clients créditeurs , avances et acomptes</t>
  </si>
  <si>
    <t>Organismes sociaux</t>
  </si>
  <si>
    <t>Comptes d'associés</t>
  </si>
  <si>
    <t>Autres créanciers</t>
  </si>
  <si>
    <t>Comptes de régularisation - passif</t>
  </si>
  <si>
    <t>Autres provisions pour risques et charges</t>
  </si>
  <si>
    <t>(G)</t>
  </si>
  <si>
    <t>Ecarts de conversion Passif ( éléments circulants )</t>
  </si>
  <si>
    <t>(H)</t>
  </si>
  <si>
    <t xml:space="preserve"> TOTAL II ( F + G + H )</t>
  </si>
  <si>
    <t>T r é s o r e r i e</t>
  </si>
  <si>
    <t>TRESORERIE PASSIF</t>
  </si>
  <si>
    <t>Crédits d'escompte</t>
  </si>
  <si>
    <t>Crédits de trésorerie</t>
  </si>
  <si>
    <t>Banques de régularisation</t>
  </si>
  <si>
    <t xml:space="preserve"> TOTAL III</t>
  </si>
  <si>
    <t>TOTAL GENRAL ( I + II +  III )</t>
  </si>
  <si>
    <t>( 1 ) Capital personnel débiteur</t>
  </si>
  <si>
    <t>(2) Bénéficiaire (+) , déficitaire ( - )</t>
  </si>
  <si>
    <t>COMPTE DE PRODUITS ET CHARGES (Hors Taxes)</t>
  </si>
  <si>
    <t>NATURE</t>
  </si>
  <si>
    <t xml:space="preserve">       OPERATIONS</t>
  </si>
  <si>
    <t>TOTAUX DE L'EXERCICE</t>
  </si>
  <si>
    <t>TOTAUX DE L'EXERCICE PRECEDENT</t>
  </si>
  <si>
    <t>Propres à l'exercice</t>
  </si>
  <si>
    <t>Concernant les exercices précédents</t>
  </si>
  <si>
    <t>(1)</t>
  </si>
  <si>
    <t>(2)</t>
  </si>
  <si>
    <t>3= 1 + 2</t>
  </si>
  <si>
    <t>E  X  P  L  O  I  T  A  T  I  O  N</t>
  </si>
  <si>
    <t>I</t>
  </si>
  <si>
    <t>Produits d'exploitation</t>
  </si>
  <si>
    <t>Ventes de marchandises ( en l'état )</t>
  </si>
  <si>
    <t xml:space="preserve">Ventes de biens et services produits </t>
  </si>
  <si>
    <t xml:space="preserve">  Chiffres d'affaires</t>
  </si>
  <si>
    <t>Variation de stocks de produits ( + ou -)  (1)</t>
  </si>
  <si>
    <t>Immobilisations produites par l'entreprise pour elle-même</t>
  </si>
  <si>
    <t>Subventions d'exploitation</t>
  </si>
  <si>
    <t>Autres produits d'exploitation</t>
  </si>
  <si>
    <t>Reprises d'exploitation :  transferts de charges</t>
  </si>
  <si>
    <t>TOTAL I</t>
  </si>
  <si>
    <t>II</t>
  </si>
  <si>
    <t>Charges d'exploitation</t>
  </si>
  <si>
    <t>Achats revendus (2) de marchandises</t>
  </si>
  <si>
    <t>Achats consommés ( 2 ) de matières et fournitures</t>
  </si>
  <si>
    <t>Autres charges externes</t>
  </si>
  <si>
    <t xml:space="preserve">Impôts et taxes </t>
  </si>
  <si>
    <t>Charges de personnel</t>
  </si>
  <si>
    <t>Autres charges d'exploitation</t>
  </si>
  <si>
    <t>Dotations d'exploitation</t>
  </si>
  <si>
    <t xml:space="preserve"> TOTAL II</t>
  </si>
  <si>
    <t>III</t>
  </si>
  <si>
    <t>RESULTAT D'EXPLOITATION ( I - II )</t>
  </si>
  <si>
    <t>F  I  N  A  N  C  I  E  R</t>
  </si>
  <si>
    <t>IV</t>
  </si>
  <si>
    <t>Produits financiers</t>
  </si>
  <si>
    <t>Produits des titres de participation et autres titres immobilisés</t>
  </si>
  <si>
    <t>Gains de change</t>
  </si>
  <si>
    <t>Intérêts et autres produits financiers</t>
  </si>
  <si>
    <t>Reprises financières : transferts de charges</t>
  </si>
  <si>
    <t xml:space="preserve"> TOTAL IV</t>
  </si>
  <si>
    <t>V</t>
  </si>
  <si>
    <t>Charges financières</t>
  </si>
  <si>
    <t>Charges d'intérêts</t>
  </si>
  <si>
    <t>Pertes de change</t>
  </si>
  <si>
    <t>Autres charges financières</t>
  </si>
  <si>
    <t>Dotations financières</t>
  </si>
  <si>
    <t xml:space="preserve"> TOTAL V</t>
  </si>
  <si>
    <t>VI</t>
  </si>
  <si>
    <t>RESULTAT FINANCIER  ( IV - V )</t>
  </si>
  <si>
    <t>VII</t>
  </si>
  <si>
    <t>RESULTAT COURANT   ( III + VI )</t>
  </si>
  <si>
    <t>N  O  N    C  O  U  R  A  N  T</t>
  </si>
  <si>
    <t>VIII</t>
  </si>
  <si>
    <t>PRODUITS NON COURANTS</t>
  </si>
  <si>
    <t xml:space="preserve">Produits de cessions d'immobilisations </t>
  </si>
  <si>
    <t>Subvention d'équilibre</t>
  </si>
  <si>
    <t>Reprises sur subventions d'investissement</t>
  </si>
  <si>
    <t>Autres produits non courants</t>
  </si>
  <si>
    <t>Reprises non courantes : transferts de charges</t>
  </si>
  <si>
    <t>TOTAL VIII</t>
  </si>
  <si>
    <t>IX</t>
  </si>
  <si>
    <t>CHARGES NON COURANTES</t>
  </si>
  <si>
    <t>Valeurs nettes d'amortsissement des  immobilisations cédées</t>
  </si>
  <si>
    <t>Subventions accordées</t>
  </si>
  <si>
    <t xml:space="preserve">Autres charges  non courantes </t>
  </si>
  <si>
    <t>Dotations non courantes aux amortissements et aux provisions</t>
  </si>
  <si>
    <t xml:space="preserve"> TOTAL IX</t>
  </si>
  <si>
    <t>X</t>
  </si>
  <si>
    <t>RESULTAT NON COURANT ( VIII - IX )</t>
  </si>
  <si>
    <t>XI</t>
  </si>
  <si>
    <t>RESULTAT AVANT IMPOTS ( VII+ ou - X)</t>
  </si>
  <si>
    <t>XII</t>
  </si>
  <si>
    <t>IMPOTS SUR LES RESULTATS</t>
  </si>
  <si>
    <t>XIII</t>
  </si>
  <si>
    <t>RESULTAT NET   ( XI - XII )</t>
  </si>
  <si>
    <t>XIV</t>
  </si>
  <si>
    <t>TOTAL DES PRODUITS ( I + IV + VIII )</t>
  </si>
  <si>
    <t>XV</t>
  </si>
  <si>
    <t>TOTAL DES CHARGES   (  II + V + IX + XII )</t>
  </si>
  <si>
    <t>XVI</t>
  </si>
  <si>
    <t>RESULTAT NET   ( total produits - total charges )</t>
  </si>
  <si>
    <t>MONTANT BRUT</t>
  </si>
  <si>
    <t>AUGMENTATION</t>
  </si>
  <si>
    <t>DIMINUTION</t>
  </si>
  <si>
    <t>MONTANT</t>
  </si>
  <si>
    <t>DEBUT EXERCICE</t>
  </si>
  <si>
    <t>Acquisition</t>
  </si>
  <si>
    <t>Virement</t>
  </si>
  <si>
    <t>Cession</t>
  </si>
  <si>
    <t>Retrait</t>
  </si>
  <si>
    <t>virement</t>
  </si>
  <si>
    <t>BRUT</t>
  </si>
  <si>
    <t>FIN EXERCIE</t>
  </si>
  <si>
    <t>IMMOBILISATION EN NON-VALEURS</t>
  </si>
  <si>
    <t>* Frais préliminaires</t>
  </si>
  <si>
    <t>* Charges à répartir sur plusieurs exercices</t>
  </si>
  <si>
    <t>* Primes de remboursement obligations</t>
  </si>
  <si>
    <t>IMMOBILISATIONS INCORPORELLES</t>
  </si>
  <si>
    <t>* Immobilisation en recherche et développement</t>
  </si>
  <si>
    <t>* Brevets, marques, droits et valeurs similaires</t>
  </si>
  <si>
    <t>* Fonds commercial</t>
  </si>
  <si>
    <t>* Autres immobilisations incorporelles</t>
  </si>
  <si>
    <t>IMMOBILISATIONS CORPORELLES</t>
  </si>
  <si>
    <t>* Terrains</t>
  </si>
  <si>
    <t>* Constructions</t>
  </si>
  <si>
    <t>* Installations techniques, matériel et outillage</t>
  </si>
  <si>
    <t>* Matériel  de transport</t>
  </si>
  <si>
    <t>* Immobilisations corporelles en cours</t>
  </si>
  <si>
    <t>EXERCICE</t>
  </si>
  <si>
    <t>Ventes de biens et services produits</t>
  </si>
  <si>
    <t>Variation de stocks de produits</t>
  </si>
  <si>
    <t>Impôts et taxes</t>
  </si>
  <si>
    <t>RESULTAT COURANT ( + ou - )</t>
  </si>
  <si>
    <t>AUTOFINANCEMENT</t>
  </si>
  <si>
    <t>MASSES</t>
  </si>
  <si>
    <t>Financement permanent</t>
  </si>
  <si>
    <t>2</t>
  </si>
  <si>
    <t>3</t>
  </si>
  <si>
    <t>4</t>
  </si>
  <si>
    <t>Actif circulant</t>
  </si>
  <si>
    <t>5</t>
  </si>
  <si>
    <t>6</t>
  </si>
  <si>
    <t>Achats consommés de matières et fournitures</t>
  </si>
  <si>
    <t>1</t>
  </si>
  <si>
    <t>7</t>
  </si>
  <si>
    <t>8</t>
  </si>
  <si>
    <t>9</t>
  </si>
  <si>
    <t>TOTAL</t>
  </si>
  <si>
    <t>NEANT</t>
  </si>
  <si>
    <t>TABLEAU DES PROVISIONS</t>
  </si>
  <si>
    <t>Dotations</t>
  </si>
  <si>
    <t>Reprises</t>
  </si>
  <si>
    <t>d'exploitation</t>
  </si>
  <si>
    <t>financières</t>
  </si>
  <si>
    <t>non courantes</t>
  </si>
  <si>
    <t>( hors trésorerie )(Clients et stocks)</t>
  </si>
  <si>
    <t>TOTAL ( A + B )</t>
  </si>
  <si>
    <t>INDICATION DES 
DEROGATIONS</t>
  </si>
  <si>
    <t>JUSTIFICATIONS 
DES DEROGATIONS</t>
  </si>
  <si>
    <t>INFLUENCE DES DEROGATIONS
SUR LE PATRIMOINE, LA SITUATION 
FINANCIERE ET LES RESULTATS</t>
  </si>
  <si>
    <t>I. Dérogations aux principes 
comptables fondamentaux</t>
  </si>
  <si>
    <t>II. Dérogations aux méthodes
d'évaluation</t>
  </si>
  <si>
    <t>III. Dérogations aux règles
d'établissement des états de 
synthèse</t>
  </si>
  <si>
    <t>NATURE DES
CHANGEMENTS</t>
  </si>
  <si>
    <t>JUSTIFICATION DU 
CHANGEMENT</t>
  </si>
  <si>
    <t>INFLUENCE SUR LE PATRIMOINE, 
LA SITUATION FINANCIERE ET 
LES RESULTATS</t>
  </si>
  <si>
    <t>I. Changements affectant les
méthodes d'évaluation</t>
  </si>
  <si>
    <t>II.Chagements affectant les 
règles de présentation</t>
  </si>
  <si>
    <t>ANALYSE PAR ECHEANCE</t>
  </si>
  <si>
    <t>AUTRE ANALYSE</t>
  </si>
  <si>
    <t>CREANCES</t>
  </si>
  <si>
    <t>Plus d'un an</t>
  </si>
  <si>
    <t>Moins d'un an</t>
  </si>
  <si>
    <t xml:space="preserve">Echues et non </t>
  </si>
  <si>
    <t>Montants en devises</t>
  </si>
  <si>
    <t>Montants sur l'Etat et</t>
  </si>
  <si>
    <t xml:space="preserve">Montants sur les </t>
  </si>
  <si>
    <t xml:space="preserve">Montants représentés </t>
  </si>
  <si>
    <t>recouvrées</t>
  </si>
  <si>
    <t>et organismes publics</t>
  </si>
  <si>
    <t>entreprises liées</t>
  </si>
  <si>
    <t>par des effets</t>
  </si>
  <si>
    <t>DE L'ACTIF IMMOBILISE</t>
  </si>
  <si>
    <t>* Prêts immobilisés</t>
  </si>
  <si>
    <t>* Autres créance financières</t>
  </si>
  <si>
    <t>DE L'ACTIF CIRCULANT</t>
  </si>
  <si>
    <t>* Fournisseurs débiteurs</t>
  </si>
  <si>
    <t>* Clients et comptes rattachés</t>
  </si>
  <si>
    <t>* Personnel</t>
  </si>
  <si>
    <t>* Etat</t>
  </si>
  <si>
    <t>* Comptes d'associés</t>
  </si>
  <si>
    <t>* Autres débiteurs</t>
  </si>
  <si>
    <t>* Comptes de régul. Actif</t>
  </si>
  <si>
    <t>Autres analyse</t>
  </si>
  <si>
    <t>DETTES</t>
  </si>
  <si>
    <t>DE FINANCMENT</t>
  </si>
  <si>
    <t>* Emprunts obligataires</t>
  </si>
  <si>
    <t>* Autres dettes de financement</t>
  </si>
  <si>
    <t>DU PASSIF CIRCULANT</t>
  </si>
  <si>
    <t>* Fournisseurs</t>
  </si>
  <si>
    <t>* Clients créditeurs consignation</t>
  </si>
  <si>
    <t>* Organismes sociaux</t>
  </si>
  <si>
    <t>* Autres créanciers</t>
  </si>
  <si>
    <t>* Comptes de régular. Passif</t>
  </si>
  <si>
    <t>TIERS CREDITEURS OU DEBITEURS</t>
  </si>
  <si>
    <t>* Sûretés données</t>
  </si>
  <si>
    <t>* Sûretés reçues</t>
  </si>
  <si>
    <t>(1) Gage : 1- Hypothèque : 2- Nantissement : 3- Warrant : 4- Autres : 5- (à préciser)</t>
  </si>
  <si>
    <t>(2) préciser si la sûreté est données au profit d'entreprises ou de personnes tierces (sûretés données)</t>
  </si>
  <si>
    <t xml:space="preserve">      (entreprises liées, associés, membres du personnel)</t>
  </si>
  <si>
    <t>(3) préciser si la sûreté reçue par l'entreprise provient de personnes tierces autres que le débiteur (sûretés reçues)</t>
  </si>
  <si>
    <t>MONTANTS</t>
  </si>
  <si>
    <t>ENGAGEMENTS DONNES</t>
  </si>
  <si>
    <t>* Avals et cautions</t>
  </si>
  <si>
    <t>* Engagements en matière de pensions de retraites et</t>
  </si>
  <si>
    <t xml:space="preserve">  obligations similaires</t>
  </si>
  <si>
    <t>* Autres engagements donnés ( vis-à-vis de l'Administration des douanes )</t>
  </si>
  <si>
    <t>(1) dont engagements à l'égard d'entreprises liées ……………….</t>
  </si>
  <si>
    <t>ENGAGEMENTS RECUS</t>
  </si>
  <si>
    <t>* Autres engagements donnés</t>
  </si>
  <si>
    <t xml:space="preserve">(3) préciser si la sûreté reçue par l'entreprise provient de personnes tierces autres que le débiteur </t>
  </si>
  <si>
    <t xml:space="preserve">      (sûretés reçues)</t>
  </si>
  <si>
    <t>+</t>
  </si>
  <si>
    <t>-</t>
  </si>
  <si>
    <t>=</t>
  </si>
  <si>
    <t xml:space="preserve"> ETAT DES SOLDES DE GESTION  ( E.S.G )</t>
  </si>
  <si>
    <t>I. TABLEAU DE FORMATION DES RESULTATS ( T.F.R )</t>
  </si>
  <si>
    <t>EXERCICE PRECEDENT</t>
  </si>
  <si>
    <t>Ventes de marchandises (en l'état )</t>
  </si>
  <si>
    <t>Achats de marchandises</t>
  </si>
  <si>
    <t>MARGE BRUTE SUR VENTES EN L ' ETAT</t>
  </si>
  <si>
    <t>PRODUCTION DE L' EXERCICE  : (3 + 4 + 5 )</t>
  </si>
  <si>
    <t>CONSOMMATION DE L'EXERCICE : ( 6 + 7 )</t>
  </si>
  <si>
    <t>10</t>
  </si>
  <si>
    <t>Charges du personnel</t>
  </si>
  <si>
    <t>EXCEDENT BRUT D'EXPLOITATION  ( E.B.E )</t>
  </si>
  <si>
    <t>OU INSUFFISANCE BRUTE D'EXPLOITATION ( I.B.E)</t>
  </si>
  <si>
    <t>11</t>
  </si>
  <si>
    <t>12</t>
  </si>
  <si>
    <t>13</t>
  </si>
  <si>
    <t>Reprises d'exploitation : transferts de charges</t>
  </si>
  <si>
    <t>14</t>
  </si>
  <si>
    <t>RESULTAT D'EXPLOITATION  ( + ou - )</t>
  </si>
  <si>
    <t xml:space="preserve">+ ou - </t>
  </si>
  <si>
    <t xml:space="preserve">RESULTAT FINANCIER  </t>
  </si>
  <si>
    <t xml:space="preserve">RESULTAT NON COURANT  </t>
  </si>
  <si>
    <t>15</t>
  </si>
  <si>
    <t>Impôts sur les résultats</t>
  </si>
  <si>
    <t>RESULTAT NET DE L'EXERCICE  ( + ou - )</t>
  </si>
  <si>
    <t>II. CAPACITE D'AUTOFINANCEMENT ( C.A.F ) - AUTOFINANCEMENT</t>
  </si>
  <si>
    <t>Résultat de l'exercice</t>
  </si>
  <si>
    <t xml:space="preserve">  * Bénéfice</t>
  </si>
  <si>
    <t xml:space="preserve">  * Perte</t>
  </si>
  <si>
    <t>Dotations d'exploitation ( 1)</t>
  </si>
  <si>
    <t>Dotations financières ( 1)</t>
  </si>
  <si>
    <t>Dotations non courantes ( 1)</t>
  </si>
  <si>
    <t>Reprises d'exploitation ( 2)</t>
  </si>
  <si>
    <t>Reprises financières ( 2 )</t>
  </si>
  <si>
    <t>Reprises non courantes (2)  ( 3)</t>
  </si>
  <si>
    <t>Produits de cession d'immobilisations</t>
  </si>
  <si>
    <t xml:space="preserve">Valeurs nettes d'amortissement des imm. cédées </t>
  </si>
  <si>
    <t xml:space="preserve">CAPACITE D'AUTOFINANCEMENT ( C.A.F ) </t>
  </si>
  <si>
    <t xml:space="preserve">Distributions de bénéfices </t>
  </si>
  <si>
    <t xml:space="preserve"> (1) à l'exclusion des dotations relatives aux actifs et passifs circulants et à la trésorerie</t>
  </si>
  <si>
    <t xml:space="preserve"> (2) à l'exclusion des reprises relatives aux actifs circulants et à la trésorerie</t>
  </si>
  <si>
    <t xml:space="preserve"> ( 3 ) Y compris reprises sur subventions d'uinvestissement</t>
  </si>
  <si>
    <t>Production par l'entreprise</t>
  </si>
  <si>
    <t>pour elle même</t>
  </si>
  <si>
    <t>TABLEAU DE FINANCEMENT DE L'EXERCICE</t>
  </si>
  <si>
    <t>I. Synthèse des masses du bilan</t>
  </si>
  <si>
    <t>Exercice 
(a)</t>
  </si>
  <si>
    <t>Exercice précédent 
(b)</t>
  </si>
  <si>
    <t>Variation (a-b)</t>
  </si>
  <si>
    <t xml:space="preserve">Emplois (c) </t>
  </si>
  <si>
    <t>Ressources (d)</t>
  </si>
  <si>
    <r>
      <t>Moins</t>
    </r>
    <r>
      <rPr>
        <sz val="9"/>
        <rFont val="Book Antiqua"/>
        <family val="1"/>
      </rPr>
      <t xml:space="preserve"> actif immobilisé</t>
    </r>
  </si>
  <si>
    <t>= Fonds de roulement fonctionnel (1-2)</t>
  </si>
  <si>
    <t>Moins passif circulant</t>
  </si>
  <si>
    <t>= Besoins de financement global (4-5)</t>
  </si>
  <si>
    <t>= Trésorerie nette (actif-passif) (A - B)</t>
  </si>
  <si>
    <t>II. Emplois et Ressources</t>
  </si>
  <si>
    <t>EMPLOIS</t>
  </si>
  <si>
    <t>RESSOURCES</t>
  </si>
  <si>
    <t>RESSOURCES STABLES DE L'EXERCICE (FLUX)</t>
  </si>
  <si>
    <t>Capacité d'autofinancement</t>
  </si>
  <si>
    <t>- Distribution de bénéfices</t>
  </si>
  <si>
    <t>CESSIONS ET REDUCTIONS D'IMMOBILISATIONS</t>
  </si>
  <si>
    <t>Cession d'immobilisations incorporelles</t>
  </si>
  <si>
    <t>Cession d'immobilisations corporelles</t>
  </si>
  <si>
    <t>Cession d'immobilisations financières</t>
  </si>
  <si>
    <t>Récupérations sur créances Immobilisées</t>
  </si>
  <si>
    <t>AUGMENTATIONS DES CAPITAUX PROPRES ET ASSIMILES</t>
  </si>
  <si>
    <t>Augmentations de capital, apports</t>
  </si>
  <si>
    <t xml:space="preserve">AUGMENTATIONS DES DETTES DE FINANCEMENT </t>
  </si>
  <si>
    <t xml:space="preserve">I. TOTAL DES RESSOURCES STABLES     (A+B+C+D)                    </t>
  </si>
  <si>
    <t xml:space="preserve"> </t>
  </si>
  <si>
    <t>EMPLOIS STABLE DE L'EXERCICE (FLUX)</t>
  </si>
  <si>
    <t>ACQUISITIONS ET AUGMENTATIONS D'IMMOBILISATIONS</t>
  </si>
  <si>
    <t>Acquisition d'immobilisations incorporelles</t>
  </si>
  <si>
    <t>Acquisition d'immobilisations corporelles</t>
  </si>
  <si>
    <t>Acquisition d'immobilisations financières</t>
  </si>
  <si>
    <t>Augmentation des créances immobilisées</t>
  </si>
  <si>
    <t>REMBOURSEMENTS DES CAPITAUX PROPRES</t>
  </si>
  <si>
    <t>REMBOURSEMENTS DES DETTES DE FINANCEMENT</t>
  </si>
  <si>
    <t>EMPLOIS EN NON VALEURS</t>
  </si>
  <si>
    <t xml:space="preserve">II. TOTAL - EMPLOIS STABLES      (E+F+G+H)                    </t>
  </si>
  <si>
    <t>III. VARIATION DU BESOIN DE FINANCEMENT GLOBAL (B.F.G.)</t>
  </si>
  <si>
    <t>IV. VARIATION DE LA TRESORERIE</t>
  </si>
  <si>
    <t>Nature</t>
  </si>
  <si>
    <t>Montant début d'exercice</t>
  </si>
  <si>
    <t>Montant fin d'exercice</t>
  </si>
  <si>
    <t>1. Provisions pour dépréciation de l'actif immobilisé</t>
  </si>
  <si>
    <t>2. Provisions réglementées</t>
  </si>
  <si>
    <t>3. Provisions durables pour risques et charges</t>
  </si>
  <si>
    <t>SOUT TOTAL   (A)</t>
  </si>
  <si>
    <t>4. Provisions pour dépréciation de l'actif circulant</t>
  </si>
  <si>
    <t xml:space="preserve">5. Autres provisions pour risques et charges </t>
  </si>
  <si>
    <t>(Ecarts de convers)</t>
  </si>
  <si>
    <t>6. Provisions pour dépréciation des comptes de trésorerie</t>
  </si>
  <si>
    <t>SOUS TOTAL (B)</t>
  </si>
  <si>
    <t>ETAT DES DEROGATIONS</t>
  </si>
  <si>
    <t>TABLEAU DES IMMOBILISATIONS AUTRES QUE FINANCIERES</t>
  </si>
  <si>
    <t>TABLEAU DES TITRES DE PARTICIPATION</t>
  </si>
  <si>
    <t>Raison sociale de la société émettrice</t>
  </si>
  <si>
    <t>Secteur d'activité</t>
  </si>
  <si>
    <t>Capital social</t>
  </si>
  <si>
    <t>Participation au capital en %</t>
  </si>
  <si>
    <t>Prix d'acquisition global</t>
  </si>
  <si>
    <t>Extraits des derniers états de synthèse de la société émettrice</t>
  </si>
  <si>
    <t>Date de clôture</t>
  </si>
  <si>
    <t>Situation nette</t>
  </si>
  <si>
    <t>Résultat net</t>
  </si>
  <si>
    <t>N            E            A            N            T</t>
  </si>
  <si>
    <t>TABLEAU DES CREANCES</t>
  </si>
  <si>
    <t>TABLEAU DES DETTES</t>
  </si>
  <si>
    <t>TABLEAU DES SURETES REELLES DONNEES OU RECUES</t>
  </si>
  <si>
    <t>MONTANT COUVERT PAR LA SURETE</t>
  </si>
  <si>
    <t>NATURE
(1)</t>
  </si>
  <si>
    <t>DATE ET LIEU D'INSCRIPTION</t>
  </si>
  <si>
    <t>OBJET
(2) (3)</t>
  </si>
  <si>
    <t>VALEUR COMPTABLE NETTE DE LA SURETE DONNEE A LA DATE DE CLOTURE</t>
  </si>
  <si>
    <t>ENGAGEMENTS FINANCIERS RECUS OU DONNES HORS OPERATIONS DE CREDIT-BAIL</t>
  </si>
  <si>
    <t>TOTAL I (A+B+C+D+E)</t>
  </si>
  <si>
    <t>ETAT DES PASSIFS EVENTUELS</t>
  </si>
  <si>
    <t>Compte d'associés</t>
  </si>
  <si>
    <t>VALEUR AJOUTEE : ( I + II + III )</t>
  </si>
  <si>
    <t>* Autres immobilisations corporelles Informatiques</t>
  </si>
  <si>
    <t>(montants en DHS)</t>
  </si>
  <si>
    <t>Valeur Comptable Nette</t>
  </si>
  <si>
    <t>Produits inscrits au C.P.C de l'exercice</t>
  </si>
  <si>
    <t>Captage, exploitation, indistrie et commerce de toutes sortes de boissons</t>
  </si>
  <si>
    <t>PRECEDENT</t>
  </si>
  <si>
    <t>Total (1)</t>
  </si>
  <si>
    <t>Total</t>
  </si>
  <si>
    <t>Echues et non recouvrées</t>
  </si>
  <si>
    <t>Montants sur l'Etat et organismes publics</t>
  </si>
  <si>
    <t>Montants sur les entreprises liées</t>
  </si>
  <si>
    <t>Montants représentés par des effets</t>
  </si>
  <si>
    <t xml:space="preserve"> ETAT DES CHANGEMENTS DE METHODES</t>
  </si>
  <si>
    <t xml:space="preserve">Extraire fabriquer importer et exporter embouteiller promouvoir et distribuer tout type de boissons </t>
  </si>
  <si>
    <t>ORANGINA MAROC</t>
  </si>
  <si>
    <t>La banque marocaine pour le commercie et l'industrie</t>
  </si>
  <si>
    <t>Un cautionnement appuyé d'un nantissement de dépôt à terme</t>
  </si>
  <si>
    <t xml:space="preserve">* Une garantie à premiére demande dans le cadre d'un contrat de prêt en faveur de la filiale </t>
  </si>
  <si>
    <t>Oulmès Drinks Developpement avec la BMCI</t>
  </si>
  <si>
    <t xml:space="preserve">Contrat de prêt du 15 Novembre 2016 à Casablanca </t>
  </si>
  <si>
    <t>Au profit de la filiale Oulmès Drinks Developpment dans le cadre d'un prêt contracté auprés de la BMCI</t>
  </si>
  <si>
    <t>Exercice du 1 janvier 2017 au 31 décembre 2017</t>
  </si>
  <si>
    <t>Exercice Clos au 31 décembre 2017</t>
  </si>
  <si>
    <t>SENEGAL WATER &amp; BEVERAGES COMPANY SA</t>
  </si>
  <si>
    <t>Eau Technologie Environnement "ETE"</t>
  </si>
  <si>
    <t>OULMES DRINKS DEVELOPMENT "ODD"</t>
  </si>
  <si>
    <t xml:space="preserve"> * Une caution en faveur du MINURSO</t>
  </si>
  <si>
    <t xml:space="preserve"> * Une caution définitive en faveur de la DPEFLCD*</t>
  </si>
  <si>
    <t>* Direction provinciale des Eaux et Forêts et à la Lutte Contre la Désertification</t>
  </si>
  <si>
    <t>* Mobilier, matériel  de bureau et aménagements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</si>
</sst>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\ _F_-;[Red]\(* #,##0\)\ _F_-;_-* &quot;-&quot;??\ _F_-;_-@_-"/>
    <numFmt numFmtId="167" formatCode="_-* #,##0\ _D_h_-;\-* #,##0\ _D_h_-;_-* &quot;-&quot;??\ _D_h_-;_-@_-"/>
    <numFmt numFmtId="168" formatCode="_-* #,##0.00\ _D_h_-;\-* #,##0.00\ _D_h_-;_-* &quot;-&quot;??\ _D_h_-;_-@_-"/>
    <numFmt numFmtId="169" formatCode="General_)"/>
    <numFmt numFmtId="170" formatCode="0.00_)"/>
    <numFmt numFmtId="171" formatCode="d/m/yy;@"/>
    <numFmt numFmtId="172" formatCode="dd/mm/yy;@"/>
    <numFmt numFmtId="173" formatCode="_-* #,##0\ _€_-;\-* #,##0\ _€_-;_-* &quot;-&quot;??\ _€_-;_-@_-"/>
    <numFmt numFmtId="174" formatCode="[$-40C]d\-mmm\-yy;@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Book Antiqua"/>
      <family val="1"/>
    </font>
    <font>
      <b/>
      <u/>
      <sz val="9"/>
      <name val="Book Antiqua"/>
      <family val="1"/>
    </font>
    <font>
      <b/>
      <sz val="9"/>
      <name val="Book Antiqua"/>
      <family val="1"/>
    </font>
    <font>
      <i/>
      <sz val="9"/>
      <name val="Book Antiqua"/>
      <family val="1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9"/>
      <color indexed="8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i/>
      <sz val="9"/>
      <name val="Book Antiqua"/>
      <family val="1"/>
    </font>
    <font>
      <sz val="9"/>
      <color indexed="8"/>
      <name val="Book Antiqua"/>
      <family val="1"/>
    </font>
    <font>
      <b/>
      <sz val="26"/>
      <name val="Book Antiqua"/>
      <family val="1"/>
    </font>
    <font>
      <sz val="10.5"/>
      <color theme="1"/>
      <name val="Times New Roman"/>
      <family val="1"/>
    </font>
    <font>
      <b/>
      <sz val="16"/>
      <name val="Book Antiqua"/>
      <family val="1"/>
    </font>
    <font>
      <sz val="10"/>
      <name val="Book Antiqua"/>
      <family val="1"/>
    </font>
    <font>
      <sz val="9"/>
      <color indexed="22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6" fillId="21" borderId="3" applyNumberFormat="0" applyFont="0" applyAlignment="0" applyProtection="0"/>
    <xf numFmtId="0" fontId="11" fillId="7" borderId="1" applyNumberFormat="0" applyAlignment="0" applyProtection="0"/>
    <xf numFmtId="165" fontId="5" fillId="0" borderId="0" applyFont="0" applyFill="0" applyBorder="0" applyAlignment="0" applyProtection="0"/>
    <xf numFmtId="0" fontId="12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2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72" fontId="3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3">
    <xf numFmtId="0" fontId="0" fillId="0" borderId="0" xfId="0"/>
    <xf numFmtId="168" fontId="25" fillId="0" borderId="0" xfId="32" applyNumberFormat="1" applyFont="1" applyFill="1" applyBorder="1" applyProtection="1">
      <protection locked="0"/>
    </xf>
    <xf numFmtId="168" fontId="25" fillId="0" borderId="0" xfId="32" applyNumberFormat="1" applyFont="1" applyFill="1" applyBorder="1" applyAlignment="1" applyProtection="1">
      <alignment horizontal="left"/>
      <protection locked="0"/>
    </xf>
    <xf numFmtId="168" fontId="25" fillId="25" borderId="16" xfId="32" applyNumberFormat="1" applyFont="1" applyFill="1" applyBorder="1" applyAlignment="1" applyProtection="1">
      <alignment horizontal="right"/>
      <protection locked="0"/>
    </xf>
    <xf numFmtId="168" fontId="25" fillId="25" borderId="17" xfId="32" applyNumberFormat="1" applyFont="1" applyFill="1" applyBorder="1" applyAlignment="1" applyProtection="1">
      <alignment horizontal="right"/>
      <protection locked="0"/>
    </xf>
    <xf numFmtId="168" fontId="25" fillId="25" borderId="16" xfId="32" applyNumberFormat="1" applyFont="1" applyFill="1" applyBorder="1" applyAlignment="1" applyProtection="1">
      <alignment horizontal="left"/>
      <protection locked="0"/>
    </xf>
    <xf numFmtId="168" fontId="25" fillId="25" borderId="16" xfId="0" applyNumberFormat="1" applyFont="1" applyFill="1" applyBorder="1" applyAlignment="1">
      <alignment vertical="center"/>
    </xf>
    <xf numFmtId="169" fontId="35" fillId="26" borderId="0" xfId="0" applyNumberFormat="1" applyFont="1" applyFill="1"/>
    <xf numFmtId="169" fontId="23" fillId="26" borderId="0" xfId="0" applyNumberFormat="1" applyFont="1" applyFill="1"/>
    <xf numFmtId="169" fontId="0" fillId="26" borderId="0" xfId="0" applyNumberFormat="1" applyFill="1"/>
    <xf numFmtId="169" fontId="23" fillId="26" borderId="56" xfId="0" applyNumberFormat="1" applyFont="1" applyFill="1" applyBorder="1"/>
    <xf numFmtId="39" fontId="23" fillId="26" borderId="57" xfId="0" applyNumberFormat="1" applyFont="1" applyFill="1" applyBorder="1" applyProtection="1"/>
    <xf numFmtId="39" fontId="23" fillId="26" borderId="58" xfId="0" applyNumberFormat="1" applyFont="1" applyFill="1" applyBorder="1" applyProtection="1"/>
    <xf numFmtId="169" fontId="25" fillId="26" borderId="59" xfId="0" applyNumberFormat="1" applyFont="1" applyFill="1" applyBorder="1" applyAlignment="1">
      <alignment horizontal="left"/>
    </xf>
    <xf numFmtId="39" fontId="23" fillId="26" borderId="31" xfId="0" applyNumberFormat="1" applyFont="1" applyFill="1" applyBorder="1" applyProtection="1"/>
    <xf numFmtId="39" fontId="23" fillId="26" borderId="60" xfId="0" applyNumberFormat="1" applyFont="1" applyFill="1" applyBorder="1" applyProtection="1"/>
    <xf numFmtId="169" fontId="25" fillId="26" borderId="61" xfId="0" applyNumberFormat="1" applyFont="1" applyFill="1" applyBorder="1" applyAlignment="1">
      <alignment horizontal="left"/>
    </xf>
    <xf numFmtId="39" fontId="23" fillId="26" borderId="55" xfId="0" applyNumberFormat="1" applyFont="1" applyFill="1" applyBorder="1" applyProtection="1"/>
    <xf numFmtId="39" fontId="23" fillId="26" borderId="62" xfId="0" applyNumberFormat="1" applyFont="1" applyFill="1" applyBorder="1" applyProtection="1"/>
    <xf numFmtId="169" fontId="25" fillId="26" borderId="56" xfId="0" applyNumberFormat="1" applyFont="1" applyFill="1" applyBorder="1"/>
    <xf numFmtId="169" fontId="25" fillId="26" borderId="59" xfId="0" applyNumberFormat="1" applyFont="1" applyFill="1" applyBorder="1"/>
    <xf numFmtId="39" fontId="25" fillId="26" borderId="55" xfId="0" applyNumberFormat="1" applyFont="1" applyFill="1" applyBorder="1" applyAlignment="1" applyProtection="1">
      <alignment horizontal="center"/>
    </xf>
    <xf numFmtId="39" fontId="25" fillId="26" borderId="62" xfId="0" applyNumberFormat="1" applyFont="1" applyFill="1" applyBorder="1" applyAlignment="1" applyProtection="1">
      <alignment horizontal="center"/>
    </xf>
    <xf numFmtId="166" fontId="23" fillId="0" borderId="0" xfId="35" applyNumberFormat="1" applyFont="1" applyAlignment="1">
      <alignment horizontal="center" vertical="center"/>
    </xf>
    <xf numFmtId="166" fontId="23" fillId="0" borderId="15" xfId="35" applyNumberFormat="1" applyFont="1" applyBorder="1" applyAlignment="1">
      <alignment horizontal="left" vertical="center"/>
    </xf>
    <xf numFmtId="166" fontId="23" fillId="0" borderId="21" xfId="35" applyNumberFormat="1" applyFont="1" applyBorder="1" applyAlignment="1">
      <alignment horizontal="center" vertical="center"/>
    </xf>
    <xf numFmtId="166" fontId="25" fillId="0" borderId="15" xfId="35" applyNumberFormat="1" applyFont="1" applyBorder="1" applyAlignment="1">
      <alignment horizontal="left" vertical="center"/>
    </xf>
    <xf numFmtId="166" fontId="23" fillId="0" borderId="20" xfId="35" applyNumberFormat="1" applyFont="1" applyBorder="1" applyAlignment="1">
      <alignment horizontal="left" vertical="center"/>
    </xf>
    <xf numFmtId="166" fontId="26" fillId="0" borderId="0" xfId="35" applyNumberFormat="1" applyFont="1" applyAlignment="1">
      <alignment horizontal="center" vertical="center"/>
    </xf>
    <xf numFmtId="166" fontId="25" fillId="0" borderId="20" xfId="35" applyNumberFormat="1" applyFont="1" applyBorder="1" applyAlignment="1">
      <alignment horizontal="left" vertical="center"/>
    </xf>
    <xf numFmtId="166" fontId="25" fillId="0" borderId="0" xfId="35" applyNumberFormat="1" applyFont="1" applyBorder="1" applyAlignment="1">
      <alignment horizontal="center" vertical="center" textRotation="90"/>
    </xf>
    <xf numFmtId="166" fontId="25" fillId="0" borderId="0" xfId="35" applyNumberFormat="1" applyFont="1" applyBorder="1" applyAlignment="1">
      <alignment horizontal="left" vertical="center"/>
    </xf>
    <xf numFmtId="166" fontId="23" fillId="0" borderId="0" xfId="35" applyNumberFormat="1" applyFont="1" applyBorder="1" applyAlignment="1">
      <alignment horizontal="center" vertical="center"/>
    </xf>
    <xf numFmtId="166" fontId="23" fillId="0" borderId="0" xfId="35" applyNumberFormat="1" applyFont="1" applyBorder="1" applyAlignment="1">
      <alignment horizontal="left" vertical="center"/>
    </xf>
    <xf numFmtId="166" fontId="23" fillId="0" borderId="21" xfId="35" applyNumberFormat="1" applyFont="1" applyBorder="1" applyAlignment="1">
      <alignment horizontal="left" vertical="center"/>
    </xf>
    <xf numFmtId="166" fontId="23" fillId="0" borderId="0" xfId="35" applyNumberFormat="1" applyFont="1" applyAlignment="1">
      <alignment horizontal="left" vertical="center"/>
    </xf>
    <xf numFmtId="166" fontId="25" fillId="0" borderId="0" xfId="35" applyNumberFormat="1" applyFont="1" applyAlignment="1">
      <alignment horizontal="left" vertical="center"/>
    </xf>
    <xf numFmtId="168" fontId="23" fillId="0" borderId="0" xfId="32" applyNumberFormat="1" applyFont="1" applyFill="1" applyBorder="1"/>
    <xf numFmtId="168" fontId="23" fillId="0" borderId="0" xfId="32" applyNumberFormat="1" applyFont="1" applyFill="1" applyBorder="1" applyProtection="1">
      <protection locked="0"/>
    </xf>
    <xf numFmtId="167" fontId="23" fillId="0" borderId="0" xfId="32" applyNumberFormat="1" applyFont="1" applyFill="1" applyBorder="1" applyProtection="1">
      <protection locked="0"/>
    </xf>
    <xf numFmtId="168" fontId="25" fillId="0" borderId="0" xfId="32" applyNumberFormat="1" applyFont="1" applyFill="1" applyBorder="1" applyAlignment="1" applyProtection="1">
      <alignment horizontal="center"/>
      <protection locked="0"/>
    </xf>
    <xf numFmtId="167" fontId="25" fillId="0" borderId="20" xfId="32" applyNumberFormat="1" applyFont="1" applyFill="1" applyBorder="1" applyAlignment="1" applyProtection="1">
      <alignment horizontal="center"/>
      <protection locked="0"/>
    </xf>
    <xf numFmtId="168" fontId="23" fillId="0" borderId="0" xfId="32" applyNumberFormat="1" applyFont="1" applyFill="1" applyBorder="1" applyAlignment="1" applyProtection="1">
      <alignment horizontal="center"/>
      <protection locked="0"/>
    </xf>
    <xf numFmtId="168" fontId="25" fillId="0" borderId="15" xfId="32" applyNumberFormat="1" applyFont="1" applyFill="1" applyBorder="1" applyAlignment="1" applyProtection="1">
      <alignment horizontal="center"/>
      <protection locked="0"/>
    </xf>
    <xf numFmtId="168" fontId="25" fillId="0" borderId="11" xfId="32" applyNumberFormat="1" applyFont="1" applyFill="1" applyBorder="1" applyAlignment="1" applyProtection="1">
      <alignment horizontal="left"/>
      <protection locked="0"/>
    </xf>
    <xf numFmtId="167" fontId="23" fillId="0" borderId="15" xfId="32" applyNumberFormat="1" applyFont="1" applyFill="1" applyBorder="1" applyProtection="1">
      <protection locked="0"/>
    </xf>
    <xf numFmtId="167" fontId="23" fillId="0" borderId="11" xfId="32" applyNumberFormat="1" applyFont="1" applyFill="1" applyBorder="1" applyProtection="1">
      <protection locked="0"/>
    </xf>
    <xf numFmtId="167" fontId="23" fillId="0" borderId="12" xfId="32" applyNumberFormat="1" applyFont="1" applyFill="1" applyBorder="1" applyProtection="1">
      <protection locked="0"/>
    </xf>
    <xf numFmtId="168" fontId="25" fillId="0" borderId="20" xfId="32" applyNumberFormat="1" applyFont="1" applyFill="1" applyBorder="1" applyProtection="1">
      <protection locked="0"/>
    </xf>
    <xf numFmtId="168" fontId="23" fillId="0" borderId="0" xfId="32" applyNumberFormat="1" applyFont="1" applyFill="1" applyBorder="1" applyAlignment="1" applyProtection="1">
      <alignment horizontal="left"/>
      <protection locked="0"/>
    </xf>
    <xf numFmtId="168" fontId="23" fillId="0" borderId="17" xfId="32" applyNumberFormat="1" applyFont="1" applyFill="1" applyBorder="1" applyAlignment="1" applyProtection="1">
      <alignment horizontal="left" indent="3"/>
      <protection locked="0"/>
    </xf>
    <xf numFmtId="168" fontId="25" fillId="0" borderId="21" xfId="32" applyNumberFormat="1" applyFont="1" applyFill="1" applyBorder="1" applyProtection="1">
      <protection locked="0"/>
    </xf>
    <xf numFmtId="168" fontId="25" fillId="0" borderId="10" xfId="32" applyNumberFormat="1" applyFont="1" applyFill="1" applyBorder="1" applyAlignment="1" applyProtection="1">
      <alignment horizontal="left"/>
      <protection locked="0"/>
    </xf>
    <xf numFmtId="168" fontId="23" fillId="0" borderId="13" xfId="32" applyNumberFormat="1" applyFont="1" applyFill="1" applyBorder="1" applyAlignment="1" applyProtection="1">
      <alignment horizontal="left"/>
      <protection locked="0"/>
    </xf>
    <xf numFmtId="168" fontId="23" fillId="0" borderId="22" xfId="32" applyNumberFormat="1" applyFont="1" applyFill="1" applyBorder="1" applyAlignment="1" applyProtection="1">
      <alignment horizontal="left"/>
      <protection locked="0"/>
    </xf>
    <xf numFmtId="168" fontId="25" fillId="0" borderId="19" xfId="32" applyNumberFormat="1" applyFont="1" applyFill="1" applyBorder="1" applyAlignment="1" applyProtection="1">
      <alignment horizontal="center"/>
      <protection locked="0"/>
    </xf>
    <xf numFmtId="10" fontId="23" fillId="0" borderId="0" xfId="36" applyNumberFormat="1" applyFont="1" applyFill="1" applyBorder="1" applyAlignment="1" applyProtection="1">
      <alignment horizontal="center" vertical="center"/>
      <protection locked="0"/>
    </xf>
    <xf numFmtId="167" fontId="23" fillId="0" borderId="0" xfId="32" applyNumberFormat="1" applyFont="1" applyFill="1" applyBorder="1"/>
    <xf numFmtId="173" fontId="23" fillId="24" borderId="0" xfId="48" applyNumberFormat="1" applyFont="1" applyFill="1"/>
    <xf numFmtId="173" fontId="23" fillId="0" borderId="0" xfId="48" applyNumberFormat="1" applyFont="1"/>
    <xf numFmtId="173" fontId="23" fillId="0" borderId="0" xfId="48" applyNumberFormat="1" applyFont="1" applyProtection="1">
      <protection locked="0"/>
    </xf>
    <xf numFmtId="173" fontId="23" fillId="0" borderId="50" xfId="48" applyNumberFormat="1" applyFont="1" applyBorder="1" applyProtection="1">
      <protection locked="0"/>
    </xf>
    <xf numFmtId="173" fontId="25" fillId="0" borderId="46" xfId="48" applyNumberFormat="1" applyFont="1" applyBorder="1" applyAlignment="1" applyProtection="1">
      <alignment horizontal="left"/>
      <protection locked="0"/>
    </xf>
    <xf numFmtId="173" fontId="25" fillId="0" borderId="46" xfId="48" applyNumberFormat="1" applyFont="1" applyBorder="1" applyProtection="1">
      <protection locked="0"/>
    </xf>
    <xf numFmtId="173" fontId="25" fillId="0" borderId="52" xfId="48" applyNumberFormat="1" applyFont="1" applyFill="1" applyBorder="1" applyAlignment="1" applyProtection="1">
      <alignment horizontal="left"/>
    </xf>
    <xf numFmtId="173" fontId="34" fillId="0" borderId="46" xfId="48" applyNumberFormat="1" applyFont="1" applyBorder="1" applyAlignment="1" applyProtection="1">
      <alignment horizontal="left"/>
      <protection locked="0"/>
    </xf>
    <xf numFmtId="173" fontId="25" fillId="25" borderId="25" xfId="48" applyNumberFormat="1" applyFont="1" applyFill="1" applyBorder="1" applyAlignment="1" applyProtection="1">
      <protection locked="0"/>
    </xf>
    <xf numFmtId="169" fontId="25" fillId="0" borderId="0" xfId="0" applyNumberFormat="1" applyFont="1"/>
    <xf numFmtId="169" fontId="23" fillId="0" borderId="0" xfId="0" applyNumberFormat="1" applyFont="1"/>
    <xf numFmtId="0" fontId="23" fillId="0" borderId="0" xfId="0" applyFont="1"/>
    <xf numFmtId="169" fontId="23" fillId="0" borderId="0" xfId="0" applyNumberFormat="1" applyFont="1" applyAlignment="1">
      <alignment horizontal="right"/>
    </xf>
    <xf numFmtId="0" fontId="23" fillId="0" borderId="0" xfId="0" applyFont="1" applyBorder="1" applyAlignment="1">
      <alignment vertical="center" wrapText="1" shrinkToFit="1"/>
    </xf>
    <xf numFmtId="0" fontId="23" fillId="0" borderId="0" xfId="0" applyFont="1" applyBorder="1"/>
    <xf numFmtId="0" fontId="37" fillId="0" borderId="0" xfId="0" applyFont="1"/>
    <xf numFmtId="169" fontId="23" fillId="0" borderId="0" xfId="0" applyNumberFormat="1" applyFont="1" applyProtection="1">
      <protection locked="0"/>
    </xf>
    <xf numFmtId="169" fontId="25" fillId="0" borderId="0" xfId="0" applyNumberFormat="1" applyFont="1" applyAlignment="1" applyProtection="1">
      <alignment horizontal="center"/>
      <protection locked="0"/>
    </xf>
    <xf numFmtId="169" fontId="25" fillId="0" borderId="27" xfId="0" applyNumberFormat="1" applyFont="1" applyBorder="1" applyAlignment="1" applyProtection="1">
      <alignment horizontal="left"/>
      <protection locked="0"/>
    </xf>
    <xf numFmtId="169" fontId="25" fillId="0" borderId="27" xfId="0" applyNumberFormat="1" applyFont="1" applyBorder="1" applyAlignment="1" applyProtection="1">
      <alignment horizontal="center"/>
      <protection locked="0"/>
    </xf>
    <xf numFmtId="169" fontId="25" fillId="0" borderId="31" xfId="0" applyNumberFormat="1" applyFont="1" applyBorder="1" applyAlignment="1" applyProtection="1">
      <alignment horizontal="left"/>
      <protection locked="0"/>
    </xf>
    <xf numFmtId="169" fontId="25" fillId="0" borderId="31" xfId="0" applyNumberFormat="1" applyFont="1" applyBorder="1" applyAlignment="1" applyProtection="1">
      <alignment horizontal="center"/>
      <protection locked="0"/>
    </xf>
    <xf numFmtId="169" fontId="25" fillId="0" borderId="35" xfId="0" applyNumberFormat="1" applyFont="1" applyBorder="1" applyProtection="1">
      <protection locked="0"/>
    </xf>
    <xf numFmtId="169" fontId="25" fillId="0" borderId="35" xfId="0" applyNumberFormat="1" applyFont="1" applyBorder="1" applyAlignment="1" applyProtection="1">
      <alignment horizontal="center"/>
      <protection locked="0"/>
    </xf>
    <xf numFmtId="169" fontId="25" fillId="0" borderId="0" xfId="0" applyNumberFormat="1" applyFont="1" applyBorder="1"/>
    <xf numFmtId="169" fontId="23" fillId="0" borderId="27" xfId="0" applyNumberFormat="1" applyFont="1" applyBorder="1" applyProtection="1">
      <protection locked="0"/>
    </xf>
    <xf numFmtId="39" fontId="23" fillId="0" borderId="27" xfId="0" applyNumberFormat="1" applyFont="1" applyBorder="1" applyProtection="1">
      <protection locked="0"/>
    </xf>
    <xf numFmtId="170" fontId="23" fillId="0" borderId="0" xfId="0" applyNumberFormat="1" applyFont="1" applyProtection="1"/>
    <xf numFmtId="169" fontId="25" fillId="0" borderId="31" xfId="0" applyNumberFormat="1" applyFont="1" applyBorder="1" applyProtection="1">
      <protection locked="0"/>
    </xf>
    <xf numFmtId="169" fontId="25" fillId="0" borderId="31" xfId="0" applyNumberFormat="1" applyFont="1" applyBorder="1" applyAlignment="1" applyProtection="1">
      <alignment horizontal="center"/>
    </xf>
    <xf numFmtId="169" fontId="23" fillId="0" borderId="0" xfId="0" applyNumberFormat="1" applyFont="1" applyProtection="1"/>
    <xf numFmtId="169" fontId="25" fillId="0" borderId="35" xfId="0" quotePrefix="1" applyNumberFormat="1" applyFont="1" applyBorder="1" applyProtection="1">
      <protection locked="0"/>
    </xf>
    <xf numFmtId="169" fontId="25" fillId="0" borderId="0" xfId="0" applyNumberFormat="1" applyFont="1" applyBorder="1" applyProtection="1">
      <protection locked="0"/>
    </xf>
    <xf numFmtId="39" fontId="23" fillId="0" borderId="0" xfId="0" applyNumberFormat="1" applyFont="1" applyBorder="1" applyProtection="1">
      <protection locked="0"/>
    </xf>
    <xf numFmtId="169" fontId="23" fillId="0" borderId="31" xfId="0" applyNumberFormat="1" applyFont="1" applyBorder="1" applyProtection="1">
      <protection locked="0"/>
    </xf>
    <xf numFmtId="169" fontId="23" fillId="0" borderId="31" xfId="0" applyNumberFormat="1" applyFont="1" applyBorder="1" applyAlignment="1" applyProtection="1">
      <alignment horizontal="left"/>
      <protection locked="0"/>
    </xf>
    <xf numFmtId="169" fontId="25" fillId="0" borderId="35" xfId="0" applyNumberFormat="1" applyFont="1" applyBorder="1" applyAlignment="1" applyProtection="1">
      <alignment horizontal="center"/>
    </xf>
    <xf numFmtId="169" fontId="25" fillId="0" borderId="0" xfId="0" applyNumberFormat="1" applyFont="1" applyBorder="1" applyAlignment="1" applyProtection="1">
      <alignment horizontal="center"/>
      <protection locked="0"/>
    </xf>
    <xf numFmtId="169" fontId="23" fillId="0" borderId="0" xfId="0" quotePrefix="1" applyNumberFormat="1" applyFont="1" applyProtection="1">
      <protection locked="0"/>
    </xf>
    <xf numFmtId="170" fontId="23" fillId="0" borderId="0" xfId="0" applyNumberFormat="1" applyFont="1" applyProtection="1">
      <protection locked="0"/>
    </xf>
    <xf numFmtId="164" fontId="5" fillId="0" borderId="0" xfId="32" applyNumberFormat="1" applyFont="1" applyFill="1"/>
    <xf numFmtId="164" fontId="5" fillId="0" borderId="0" xfId="32" applyNumberFormat="1" applyFont="1"/>
    <xf numFmtId="169" fontId="39" fillId="0" borderId="0" xfId="52" applyNumberFormat="1" applyFont="1"/>
    <xf numFmtId="0" fontId="23" fillId="24" borderId="0" xfId="52" applyFont="1" applyFill="1" applyAlignment="1"/>
    <xf numFmtId="169" fontId="39" fillId="0" borderId="0" xfId="52" applyNumberFormat="1" applyFont="1" applyBorder="1" applyAlignment="1">
      <alignment wrapText="1"/>
    </xf>
    <xf numFmtId="169" fontId="23" fillId="0" borderId="0" xfId="52" applyNumberFormat="1" applyFont="1"/>
    <xf numFmtId="169" fontId="25" fillId="0" borderId="78" xfId="52" applyNumberFormat="1" applyFont="1" applyBorder="1" applyAlignment="1">
      <alignment horizontal="center" vertical="center" wrapText="1"/>
    </xf>
    <xf numFmtId="169" fontId="25" fillId="0" borderId="79" xfId="52" applyNumberFormat="1" applyFont="1" applyBorder="1" applyAlignment="1">
      <alignment horizontal="center" vertical="center" wrapText="1"/>
    </xf>
    <xf numFmtId="169" fontId="25" fillId="0" borderId="80" xfId="52" applyNumberFormat="1" applyFont="1" applyBorder="1" applyAlignment="1">
      <alignment horizontal="center" vertical="center" wrapText="1"/>
    </xf>
    <xf numFmtId="164" fontId="25" fillId="0" borderId="13" xfId="51" applyNumberFormat="1" applyFont="1" applyBorder="1" applyAlignment="1">
      <alignment horizontal="center" vertical="center"/>
    </xf>
    <xf numFmtId="164" fontId="25" fillId="0" borderId="0" xfId="51" applyNumberFormat="1" applyFont="1" applyBorder="1" applyAlignment="1">
      <alignment horizontal="center" vertical="center"/>
    </xf>
    <xf numFmtId="164" fontId="25" fillId="0" borderId="14" xfId="51" applyNumberFormat="1" applyFont="1" applyBorder="1" applyAlignment="1">
      <alignment horizontal="center" vertical="center"/>
    </xf>
    <xf numFmtId="164" fontId="25" fillId="0" borderId="15" xfId="51" applyNumberFormat="1" applyFont="1" applyBorder="1" applyAlignment="1">
      <alignment horizontal="center" vertical="center"/>
    </xf>
    <xf numFmtId="164" fontId="23" fillId="0" borderId="0" xfId="51" applyNumberFormat="1" applyFont="1" applyAlignment="1">
      <alignment horizontal="right" vertical="center"/>
    </xf>
    <xf numFmtId="168" fontId="23" fillId="0" borderId="0" xfId="55" applyNumberFormat="1" applyFont="1" applyFill="1" applyBorder="1" applyAlignment="1">
      <alignment horizontal="center" vertical="center"/>
    </xf>
    <xf numFmtId="168" fontId="23" fillId="0" borderId="10" xfId="55" applyNumberFormat="1" applyFont="1" applyFill="1" applyBorder="1" applyProtection="1">
      <protection locked="0"/>
    </xf>
    <xf numFmtId="168" fontId="23" fillId="0" borderId="11" xfId="55" applyNumberFormat="1" applyFont="1" applyFill="1" applyBorder="1" applyAlignment="1" applyProtection="1">
      <alignment horizontal="left" vertical="distributed"/>
      <protection locked="0"/>
    </xf>
    <xf numFmtId="168" fontId="25" fillId="0" borderId="12" xfId="55" applyNumberFormat="1" applyFont="1" applyFill="1" applyBorder="1" applyAlignment="1" applyProtection="1">
      <alignment horizontal="center" vertical="center"/>
      <protection locked="0"/>
    </xf>
    <xf numFmtId="168" fontId="23" fillId="0" borderId="0" xfId="55" applyNumberFormat="1" applyFont="1" applyFill="1" applyBorder="1" applyProtection="1"/>
    <xf numFmtId="168" fontId="23" fillId="0" borderId="0" xfId="55" applyNumberFormat="1" applyFont="1" applyFill="1" applyBorder="1"/>
    <xf numFmtId="168" fontId="23" fillId="0" borderId="22" xfId="55" applyNumberFormat="1" applyFont="1" applyFill="1" applyBorder="1" applyProtection="1">
      <protection locked="0"/>
    </xf>
    <xf numFmtId="168" fontId="23" fillId="0" borderId="23" xfId="55" applyNumberFormat="1" applyFont="1" applyFill="1" applyBorder="1" applyAlignment="1" applyProtection="1">
      <alignment horizontal="left" vertical="distributed"/>
      <protection locked="0"/>
    </xf>
    <xf numFmtId="168" fontId="25" fillId="0" borderId="24" xfId="55" applyNumberFormat="1" applyFont="1" applyFill="1" applyBorder="1" applyAlignment="1" applyProtection="1">
      <alignment horizontal="center" vertical="center"/>
      <protection locked="0"/>
    </xf>
    <xf numFmtId="168" fontId="25" fillId="0" borderId="10" xfId="55" applyNumberFormat="1" applyFont="1" applyFill="1" applyBorder="1" applyAlignment="1" applyProtection="1">
      <alignment horizontal="left"/>
      <protection locked="0"/>
    </xf>
    <xf numFmtId="168" fontId="25" fillId="0" borderId="11" xfId="55" applyNumberFormat="1" applyFont="1" applyFill="1" applyBorder="1" applyAlignment="1" applyProtection="1">
      <alignment horizontal="center" vertical="center"/>
      <protection locked="0"/>
    </xf>
    <xf numFmtId="164" fontId="25" fillId="0" borderId="15" xfId="51" applyNumberFormat="1" applyFont="1" applyFill="1" applyBorder="1" applyProtection="1">
      <protection locked="0"/>
    </xf>
    <xf numFmtId="164" fontId="25" fillId="0" borderId="12" xfId="51" applyNumberFormat="1" applyFont="1" applyFill="1" applyBorder="1" applyProtection="1">
      <protection locked="0"/>
    </xf>
    <xf numFmtId="168" fontId="23" fillId="0" borderId="13" xfId="55" applyNumberFormat="1" applyFont="1" applyFill="1" applyBorder="1" applyAlignment="1" applyProtection="1">
      <alignment horizontal="left"/>
      <protection locked="0"/>
    </xf>
    <xf numFmtId="168" fontId="23" fillId="0" borderId="0" xfId="55" applyNumberFormat="1" applyFont="1" applyFill="1" applyBorder="1" applyAlignment="1" applyProtection="1">
      <alignment horizontal="center" vertical="center"/>
      <protection locked="0"/>
    </xf>
    <xf numFmtId="168" fontId="23" fillId="0" borderId="13" xfId="55" applyNumberFormat="1" applyFont="1" applyFill="1" applyBorder="1" applyAlignment="1" applyProtection="1">
      <alignment horizontal="center"/>
      <protection locked="0"/>
    </xf>
    <xf numFmtId="168" fontId="25" fillId="0" borderId="16" xfId="55" applyNumberFormat="1" applyFont="1" applyFill="1" applyBorder="1" applyAlignment="1" applyProtection="1">
      <alignment horizontal="right"/>
      <protection locked="0"/>
    </xf>
    <xf numFmtId="168" fontId="25" fillId="0" borderId="17" xfId="55" applyNumberFormat="1" applyFont="1" applyFill="1" applyBorder="1" applyAlignment="1" applyProtection="1">
      <alignment horizontal="center" vertical="center"/>
      <protection locked="0"/>
    </xf>
    <xf numFmtId="168" fontId="25" fillId="0" borderId="13" xfId="55" applyNumberFormat="1" applyFont="1" applyFill="1" applyBorder="1" applyAlignment="1" applyProtection="1">
      <alignment horizontal="left"/>
      <protection locked="0"/>
    </xf>
    <xf numFmtId="168" fontId="25" fillId="0" borderId="0" xfId="55" applyNumberFormat="1" applyFont="1" applyFill="1" applyBorder="1" applyAlignment="1" applyProtection="1">
      <alignment horizontal="center" vertical="center"/>
      <protection locked="0"/>
    </xf>
    <xf numFmtId="168" fontId="25" fillId="0" borderId="13" xfId="55" applyNumberFormat="1" applyFont="1" applyFill="1" applyBorder="1" applyProtection="1">
      <protection locked="0"/>
    </xf>
    <xf numFmtId="168" fontId="23" fillId="0" borderId="13" xfId="55" applyNumberFormat="1" applyFont="1" applyFill="1" applyBorder="1" applyProtection="1">
      <protection locked="0"/>
    </xf>
    <xf numFmtId="168" fontId="25" fillId="25" borderId="16" xfId="55" applyNumberFormat="1" applyFont="1" applyFill="1" applyBorder="1" applyAlignment="1" applyProtection="1">
      <alignment horizontal="right"/>
      <protection locked="0"/>
    </xf>
    <xf numFmtId="168" fontId="25" fillId="25" borderId="17" xfId="55" applyNumberFormat="1" applyFont="1" applyFill="1" applyBorder="1" applyAlignment="1" applyProtection="1">
      <alignment horizontal="center" vertical="center"/>
      <protection locked="0"/>
    </xf>
    <xf numFmtId="168" fontId="25" fillId="0" borderId="0" xfId="55" applyNumberFormat="1" applyFont="1" applyFill="1" applyBorder="1" applyProtection="1">
      <protection locked="0"/>
    </xf>
    <xf numFmtId="168" fontId="23" fillId="0" borderId="0" xfId="55" applyNumberFormat="1" applyFont="1" applyFill="1" applyBorder="1" applyProtection="1">
      <protection locked="0"/>
    </xf>
    <xf numFmtId="168" fontId="23" fillId="0" borderId="0" xfId="55" applyNumberFormat="1" applyFont="1" applyFill="1" applyBorder="1" applyAlignment="1" applyProtection="1">
      <alignment horizontal="left"/>
      <protection locked="0"/>
    </xf>
    <xf numFmtId="164" fontId="23" fillId="0" borderId="0" xfId="51" applyNumberFormat="1" applyFont="1" applyFill="1" applyBorder="1" applyProtection="1">
      <protection locked="0"/>
    </xf>
    <xf numFmtId="164" fontId="23" fillId="0" borderId="0" xfId="51" applyNumberFormat="1" applyFont="1" applyFill="1" applyBorder="1"/>
    <xf numFmtId="169" fontId="36" fillId="26" borderId="19" xfId="0" applyNumberFormat="1" applyFont="1" applyFill="1" applyBorder="1" applyAlignment="1">
      <alignment vertical="center"/>
    </xf>
    <xf numFmtId="169" fontId="41" fillId="26" borderId="19" xfId="0" applyNumberFormat="1" applyFont="1" applyFill="1" applyBorder="1" applyAlignment="1">
      <alignment vertical="center"/>
    </xf>
    <xf numFmtId="164" fontId="41" fillId="26" borderId="19" xfId="32" applyFont="1" applyFill="1" applyBorder="1" applyAlignment="1">
      <alignment vertical="center"/>
    </xf>
    <xf numFmtId="166" fontId="25" fillId="25" borderId="19" xfId="35" applyNumberFormat="1" applyFont="1" applyFill="1" applyBorder="1" applyAlignment="1">
      <alignment horizontal="left" vertical="center"/>
    </xf>
    <xf numFmtId="174" fontId="24" fillId="0" borderId="21" xfId="51" applyNumberFormat="1" applyFont="1" applyBorder="1" applyAlignment="1">
      <alignment horizontal="center" vertical="center"/>
    </xf>
    <xf numFmtId="169" fontId="41" fillId="26" borderId="19" xfId="0" applyNumberFormat="1" applyFont="1" applyFill="1" applyBorder="1" applyAlignment="1">
      <alignment horizontal="center" vertical="center" wrapText="1"/>
    </xf>
    <xf numFmtId="164" fontId="41" fillId="26" borderId="19" xfId="32" applyFont="1" applyFill="1" applyBorder="1" applyAlignment="1">
      <alignment horizontal="center" vertical="center"/>
    </xf>
    <xf numFmtId="173" fontId="25" fillId="0" borderId="10" xfId="51" applyNumberFormat="1" applyFont="1" applyBorder="1" applyAlignment="1">
      <alignment horizontal="right" vertical="center"/>
    </xf>
    <xf numFmtId="173" fontId="25" fillId="0" borderId="11" xfId="51" applyNumberFormat="1" applyFont="1" applyBorder="1" applyAlignment="1">
      <alignment horizontal="right" vertical="center"/>
    </xf>
    <xf numFmtId="173" fontId="25" fillId="0" borderId="12" xfId="51" applyNumberFormat="1" applyFont="1" applyBorder="1" applyAlignment="1">
      <alignment horizontal="right" vertical="center"/>
    </xf>
    <xf numFmtId="173" fontId="25" fillId="0" borderId="15" xfId="51" applyNumberFormat="1" applyFont="1" applyBorder="1" applyAlignment="1">
      <alignment horizontal="right" vertical="center"/>
    </xf>
    <xf numFmtId="173" fontId="23" fillId="0" borderId="13" xfId="51" applyNumberFormat="1" applyFont="1" applyBorder="1" applyAlignment="1">
      <alignment horizontal="right" vertical="center"/>
    </xf>
    <xf numFmtId="173" fontId="23" fillId="0" borderId="0" xfId="51" applyNumberFormat="1" applyFont="1" applyBorder="1" applyAlignment="1">
      <alignment horizontal="right" vertical="center"/>
    </xf>
    <xf numFmtId="173" fontId="23" fillId="0" borderId="14" xfId="51" applyNumberFormat="1" applyFont="1" applyBorder="1" applyAlignment="1">
      <alignment horizontal="right" vertical="center"/>
    </xf>
    <xf numFmtId="173" fontId="23" fillId="0" borderId="20" xfId="51" applyNumberFormat="1" applyFont="1" applyBorder="1" applyAlignment="1">
      <alignment horizontal="right" vertical="center"/>
    </xf>
    <xf numFmtId="173" fontId="23" fillId="0" borderId="13" xfId="51" applyNumberFormat="1" applyFont="1" applyFill="1" applyBorder="1" applyAlignment="1">
      <alignment horizontal="right" vertical="center"/>
    </xf>
    <xf numFmtId="173" fontId="23" fillId="0" borderId="0" xfId="51" applyNumberFormat="1" applyFont="1" applyFill="1" applyBorder="1" applyAlignment="1">
      <alignment horizontal="right" vertical="center"/>
    </xf>
    <xf numFmtId="173" fontId="23" fillId="0" borderId="14" xfId="51" applyNumberFormat="1" applyFont="1" applyFill="1" applyBorder="1" applyAlignment="1">
      <alignment horizontal="right" vertical="center"/>
    </xf>
    <xf numFmtId="173" fontId="23" fillId="0" borderId="14" xfId="48" applyNumberFormat="1" applyFont="1" applyBorder="1" applyAlignment="1">
      <alignment horizontal="right" vertical="center"/>
    </xf>
    <xf numFmtId="173" fontId="25" fillId="0" borderId="13" xfId="51" applyNumberFormat="1" applyFont="1" applyFill="1" applyBorder="1" applyAlignment="1">
      <alignment horizontal="right" vertical="center"/>
    </xf>
    <xf numFmtId="173" fontId="25" fillId="0" borderId="0" xfId="51" applyNumberFormat="1" applyFont="1" applyFill="1" applyBorder="1" applyAlignment="1">
      <alignment horizontal="right" vertical="center"/>
    </xf>
    <xf numFmtId="173" fontId="25" fillId="0" borderId="14" xfId="51" applyNumberFormat="1" applyFont="1" applyFill="1" applyBorder="1" applyAlignment="1">
      <alignment horizontal="right" vertical="center"/>
    </xf>
    <xf numFmtId="173" fontId="25" fillId="0" borderId="20" xfId="51" applyNumberFormat="1" applyFont="1" applyBorder="1" applyAlignment="1">
      <alignment horizontal="right" vertical="center"/>
    </xf>
    <xf numFmtId="173" fontId="25" fillId="0" borderId="13" xfId="51" applyNumberFormat="1" applyFont="1" applyBorder="1" applyAlignment="1">
      <alignment horizontal="right" vertical="center"/>
    </xf>
    <xf numFmtId="173" fontId="25" fillId="0" borderId="0" xfId="51" applyNumberFormat="1" applyFont="1" applyBorder="1" applyAlignment="1">
      <alignment horizontal="right" vertical="center"/>
    </xf>
    <xf numFmtId="173" fontId="25" fillId="0" borderId="14" xfId="51" applyNumberFormat="1" applyFont="1" applyBorder="1" applyAlignment="1">
      <alignment horizontal="right" vertical="center"/>
    </xf>
    <xf numFmtId="173" fontId="25" fillId="25" borderId="16" xfId="51" applyNumberFormat="1" applyFont="1" applyFill="1" applyBorder="1" applyAlignment="1">
      <alignment horizontal="right" vertical="center"/>
    </xf>
    <xf numFmtId="173" fontId="25" fillId="25" borderId="17" xfId="51" applyNumberFormat="1" applyFont="1" applyFill="1" applyBorder="1" applyAlignment="1">
      <alignment horizontal="right" vertical="center"/>
    </xf>
    <xf numFmtId="173" fontId="25" fillId="25" borderId="18" xfId="51" applyNumberFormat="1" applyFont="1" applyFill="1" applyBorder="1" applyAlignment="1">
      <alignment horizontal="right" vertical="center"/>
    </xf>
    <xf numFmtId="173" fontId="25" fillId="25" borderId="19" xfId="51" applyNumberFormat="1" applyFont="1" applyFill="1" applyBorder="1" applyAlignment="1">
      <alignment horizontal="right" vertical="center"/>
    </xf>
    <xf numFmtId="173" fontId="23" fillId="0" borderId="10" xfId="51" applyNumberFormat="1" applyFont="1" applyBorder="1" applyAlignment="1">
      <alignment horizontal="right" vertical="center"/>
    </xf>
    <xf numFmtId="173" fontId="23" fillId="0" borderId="11" xfId="51" applyNumberFormat="1" applyFont="1" applyBorder="1" applyAlignment="1">
      <alignment horizontal="right" vertical="center"/>
    </xf>
    <xf numFmtId="173" fontId="23" fillId="0" borderId="12" xfId="51" applyNumberFormat="1" applyFont="1" applyBorder="1" applyAlignment="1">
      <alignment horizontal="right" vertical="center"/>
    </xf>
    <xf numFmtId="173" fontId="23" fillId="0" borderId="15" xfId="51" applyNumberFormat="1" applyFont="1" applyBorder="1" applyAlignment="1">
      <alignment horizontal="right" vertical="center"/>
    </xf>
    <xf numFmtId="173" fontId="23" fillId="0" borderId="10" xfId="51" applyNumberFormat="1" applyFont="1" applyFill="1" applyBorder="1" applyAlignment="1">
      <alignment horizontal="right" vertical="center"/>
    </xf>
    <xf numFmtId="173" fontId="23" fillId="0" borderId="11" xfId="51" applyNumberFormat="1" applyFont="1" applyFill="1" applyBorder="1" applyAlignment="1">
      <alignment horizontal="right" vertical="center"/>
    </xf>
    <xf numFmtId="173" fontId="23" fillId="0" borderId="22" xfId="51" applyNumberFormat="1" applyFont="1" applyFill="1" applyBorder="1" applyAlignment="1">
      <alignment horizontal="right" vertical="center"/>
    </xf>
    <xf numFmtId="173" fontId="23" fillId="0" borderId="23" xfId="51" applyNumberFormat="1" applyFont="1" applyFill="1" applyBorder="1" applyAlignment="1">
      <alignment horizontal="right" vertical="center"/>
    </xf>
    <xf numFmtId="173" fontId="23" fillId="0" borderId="21" xfId="51" applyNumberFormat="1" applyFont="1" applyBorder="1" applyAlignment="1">
      <alignment horizontal="right" vertical="center"/>
    </xf>
    <xf numFmtId="173" fontId="23" fillId="0" borderId="0" xfId="51" applyNumberFormat="1" applyFont="1" applyAlignment="1">
      <alignment horizontal="right" vertical="center"/>
    </xf>
    <xf numFmtId="173" fontId="23" fillId="0" borderId="20" xfId="51" applyNumberFormat="1" applyFont="1" applyFill="1" applyBorder="1" applyAlignment="1">
      <alignment horizontal="right" vertical="center"/>
    </xf>
    <xf numFmtId="173" fontId="25" fillId="0" borderId="19" xfId="51" applyNumberFormat="1" applyFont="1" applyFill="1" applyBorder="1" applyAlignment="1" applyProtection="1">
      <alignment horizontal="right"/>
    </xf>
    <xf numFmtId="173" fontId="25" fillId="0" borderId="18" xfId="51" applyNumberFormat="1" applyFont="1" applyFill="1" applyBorder="1" applyAlignment="1" applyProtection="1">
      <alignment horizontal="right"/>
    </xf>
    <xf numFmtId="173" fontId="25" fillId="0" borderId="15" xfId="51" applyNumberFormat="1" applyFont="1" applyFill="1" applyBorder="1" applyAlignment="1" applyProtection="1">
      <alignment horizontal="right"/>
    </xf>
    <xf numFmtId="173" fontId="23" fillId="0" borderId="20" xfId="51" applyNumberFormat="1" applyFont="1" applyFill="1" applyBorder="1" applyAlignment="1" applyProtection="1">
      <alignment horizontal="right"/>
      <protection locked="0"/>
    </xf>
    <xf numFmtId="173" fontId="25" fillId="0" borderId="20" xfId="51" applyNumberFormat="1" applyFont="1" applyFill="1" applyBorder="1" applyAlignment="1" applyProtection="1">
      <alignment horizontal="right"/>
    </xf>
    <xf numFmtId="173" fontId="25" fillId="25" borderId="19" xfId="51" applyNumberFormat="1" applyFont="1" applyFill="1" applyBorder="1" applyAlignment="1" applyProtection="1">
      <alignment horizontal="right"/>
    </xf>
    <xf numFmtId="173" fontId="25" fillId="25" borderId="18" xfId="51" applyNumberFormat="1" applyFont="1" applyFill="1" applyBorder="1" applyAlignment="1" applyProtection="1">
      <alignment horizontal="right"/>
    </xf>
    <xf numFmtId="173" fontId="25" fillId="0" borderId="0" xfId="51" applyNumberFormat="1" applyFont="1" applyFill="1" applyBorder="1" applyAlignment="1" applyProtection="1">
      <alignment horizontal="right"/>
    </xf>
    <xf numFmtId="173" fontId="25" fillId="0" borderId="20" xfId="51" applyNumberFormat="1" applyFont="1" applyFill="1" applyBorder="1" applyAlignment="1" applyProtection="1">
      <alignment horizontal="right"/>
      <protection locked="0"/>
    </xf>
    <xf numFmtId="173" fontId="23" fillId="0" borderId="0" xfId="51" applyNumberFormat="1" applyFont="1" applyFill="1" applyBorder="1" applyAlignment="1" applyProtection="1">
      <alignment horizontal="right"/>
      <protection locked="0"/>
    </xf>
    <xf numFmtId="173" fontId="25" fillId="0" borderId="15" xfId="51" applyNumberFormat="1" applyFont="1" applyFill="1" applyBorder="1" applyAlignment="1" applyProtection="1">
      <alignment horizontal="right"/>
      <protection locked="0"/>
    </xf>
    <xf numFmtId="173" fontId="25" fillId="25" borderId="19" xfId="51" applyNumberFormat="1" applyFont="1" applyFill="1" applyBorder="1" applyAlignment="1">
      <alignment horizontal="left" vertical="center"/>
    </xf>
    <xf numFmtId="173" fontId="23" fillId="0" borderId="0" xfId="51" applyNumberFormat="1" applyFont="1" applyFill="1" applyBorder="1" applyProtection="1">
      <protection locked="0"/>
    </xf>
    <xf numFmtId="173" fontId="23" fillId="0" borderId="20" xfId="32" applyNumberFormat="1" applyFont="1" applyBorder="1" applyAlignment="1">
      <alignment horizontal="right" vertical="center"/>
    </xf>
    <xf numFmtId="173" fontId="23" fillId="0" borderId="0" xfId="32" applyNumberFormat="1" applyFont="1" applyFill="1" applyBorder="1" applyAlignment="1" applyProtection="1">
      <alignment horizontal="right"/>
      <protection locked="0"/>
    </xf>
    <xf numFmtId="173" fontId="23" fillId="0" borderId="20" xfId="48" applyNumberFormat="1" applyFont="1" applyBorder="1" applyAlignment="1">
      <alignment horizontal="right" vertical="center"/>
    </xf>
    <xf numFmtId="173" fontId="25" fillId="0" borderId="19" xfId="48" applyNumberFormat="1" applyFont="1" applyFill="1" applyBorder="1" applyAlignment="1" applyProtection="1">
      <alignment horizontal="right"/>
      <protection locked="0"/>
    </xf>
    <xf numFmtId="173" fontId="25" fillId="0" borderId="19" xfId="32" applyNumberFormat="1" applyFont="1" applyFill="1" applyBorder="1" applyAlignment="1" applyProtection="1">
      <alignment horizontal="right"/>
      <protection locked="0"/>
    </xf>
    <xf numFmtId="173" fontId="23" fillId="0" borderId="20" xfId="48" applyNumberFormat="1" applyFont="1" applyBorder="1" applyAlignment="1">
      <alignment horizontal="center" vertical="center"/>
    </xf>
    <xf numFmtId="173" fontId="25" fillId="25" borderId="19" xfId="32" applyNumberFormat="1" applyFont="1" applyFill="1" applyBorder="1" applyAlignment="1" applyProtection="1">
      <alignment horizontal="right"/>
    </xf>
    <xf numFmtId="173" fontId="23" fillId="0" borderId="11" xfId="32" applyNumberFormat="1" applyFont="1" applyFill="1" applyBorder="1" applyAlignment="1" applyProtection="1">
      <alignment horizontal="right"/>
      <protection locked="0"/>
    </xf>
    <xf numFmtId="173" fontId="23" fillId="0" borderId="15" xfId="32" applyNumberFormat="1" applyFont="1" applyFill="1" applyBorder="1" applyAlignment="1" applyProtection="1">
      <alignment horizontal="right"/>
      <protection locked="0"/>
    </xf>
    <xf numFmtId="173" fontId="23" fillId="0" borderId="12" xfId="32" applyNumberFormat="1" applyFont="1" applyFill="1" applyBorder="1" applyAlignment="1" applyProtection="1">
      <alignment horizontal="right"/>
      <protection locked="0"/>
    </xf>
    <xf numFmtId="173" fontId="23" fillId="0" borderId="20" xfId="32" applyNumberFormat="1" applyFont="1" applyFill="1" applyBorder="1" applyAlignment="1">
      <alignment horizontal="right" vertical="center"/>
    </xf>
    <xf numFmtId="173" fontId="23" fillId="0" borderId="23" xfId="32" applyNumberFormat="1" applyFont="1" applyFill="1" applyBorder="1" applyAlignment="1" applyProtection="1">
      <alignment horizontal="right"/>
      <protection locked="0"/>
    </xf>
    <xf numFmtId="173" fontId="23" fillId="0" borderId="20" xfId="32" applyNumberFormat="1" applyFont="1" applyFill="1" applyBorder="1" applyAlignment="1" applyProtection="1">
      <alignment horizontal="right"/>
      <protection locked="0"/>
    </xf>
    <xf numFmtId="173" fontId="25" fillId="0" borderId="0" xfId="32" applyNumberFormat="1" applyFont="1" applyFill="1" applyBorder="1" applyAlignment="1" applyProtection="1">
      <alignment horizontal="right"/>
      <protection locked="0"/>
    </xf>
    <xf numFmtId="173" fontId="25" fillId="0" borderId="0" xfId="32" applyNumberFormat="1" applyFont="1" applyFill="1" applyBorder="1" applyAlignment="1" applyProtection="1">
      <alignment horizontal="right"/>
    </xf>
    <xf numFmtId="173" fontId="25" fillId="0" borderId="15" xfId="32" applyNumberFormat="1" applyFont="1" applyFill="1" applyBorder="1" applyAlignment="1" applyProtection="1">
      <alignment horizontal="right"/>
      <protection locked="0"/>
    </xf>
    <xf numFmtId="173" fontId="25" fillId="25" borderId="19" xfId="32" applyNumberFormat="1" applyFont="1" applyFill="1" applyBorder="1" applyAlignment="1" applyProtection="1">
      <alignment horizontal="right"/>
      <protection locked="0"/>
    </xf>
    <xf numFmtId="173" fontId="25" fillId="25" borderId="17" xfId="32" applyNumberFormat="1" applyFont="1" applyFill="1" applyBorder="1" applyAlignment="1" applyProtection="1">
      <alignment horizontal="right"/>
      <protection locked="0"/>
    </xf>
    <xf numFmtId="173" fontId="23" fillId="25" borderId="19" xfId="32" applyNumberFormat="1" applyFont="1" applyFill="1" applyBorder="1" applyAlignment="1" applyProtection="1">
      <alignment horizontal="right"/>
      <protection locked="0"/>
    </xf>
    <xf numFmtId="173" fontId="23" fillId="25" borderId="17" xfId="32" applyNumberFormat="1" applyFont="1" applyFill="1" applyBorder="1" applyAlignment="1" applyProtection="1">
      <alignment horizontal="right"/>
      <protection locked="0"/>
    </xf>
    <xf numFmtId="173" fontId="25" fillId="25" borderId="18" xfId="0" applyNumberFormat="1" applyFont="1" applyFill="1" applyBorder="1" applyAlignment="1">
      <alignment vertical="center"/>
    </xf>
    <xf numFmtId="173" fontId="25" fillId="25" borderId="19" xfId="32" applyNumberFormat="1" applyFont="1" applyFill="1" applyBorder="1" applyAlignment="1">
      <alignment horizontal="left" vertical="center"/>
    </xf>
    <xf numFmtId="173" fontId="25" fillId="25" borderId="18" xfId="32" applyNumberFormat="1" applyFont="1" applyFill="1" applyBorder="1" applyAlignment="1">
      <alignment horizontal="right"/>
    </xf>
    <xf numFmtId="173" fontId="25" fillId="25" borderId="19" xfId="32" applyNumberFormat="1" applyFont="1" applyFill="1" applyBorder="1" applyAlignment="1">
      <alignment horizontal="right"/>
    </xf>
    <xf numFmtId="173" fontId="25" fillId="25" borderId="18" xfId="32" applyNumberFormat="1" applyFont="1" applyFill="1" applyBorder="1" applyAlignment="1" applyProtection="1">
      <alignment horizontal="right"/>
    </xf>
    <xf numFmtId="173" fontId="23" fillId="0" borderId="0" xfId="32" applyNumberFormat="1" applyFont="1" applyBorder="1"/>
    <xf numFmtId="173" fontId="32" fillId="0" borderId="0" xfId="32" applyNumberFormat="1" applyFont="1" applyBorder="1"/>
    <xf numFmtId="173" fontId="23" fillId="0" borderId="0" xfId="32" applyNumberFormat="1" applyFont="1" applyBorder="1" applyProtection="1">
      <protection locked="0"/>
    </xf>
    <xf numFmtId="173" fontId="23" fillId="0" borderId="15" xfId="32" applyNumberFormat="1" applyFont="1" applyBorder="1" applyAlignment="1" applyProtection="1">
      <alignment horizontal="right"/>
      <protection locked="0"/>
    </xf>
    <xf numFmtId="173" fontId="23" fillId="0" borderId="11" xfId="32" applyNumberFormat="1" applyFont="1" applyBorder="1" applyAlignment="1" applyProtection="1">
      <alignment horizontal="right"/>
      <protection locked="0"/>
    </xf>
    <xf numFmtId="173" fontId="23" fillId="0" borderId="11" xfId="32" applyNumberFormat="1" applyFont="1" applyBorder="1" applyAlignment="1" applyProtection="1">
      <alignment horizontal="left"/>
      <protection locked="0"/>
    </xf>
    <xf numFmtId="173" fontId="23" fillId="0" borderId="19" xfId="32" applyNumberFormat="1" applyFont="1" applyBorder="1" applyAlignment="1" applyProtection="1">
      <alignment horizontal="right" vertical="center"/>
      <protection locked="0"/>
    </xf>
    <xf numFmtId="173" fontId="23" fillId="0" borderId="15" xfId="32" applyNumberFormat="1" applyFont="1" applyBorder="1" applyAlignment="1" applyProtection="1">
      <alignment horizontal="right" vertical="center"/>
      <protection locked="0"/>
    </xf>
    <xf numFmtId="173" fontId="23" fillId="0" borderId="0" xfId="32" applyNumberFormat="1" applyFont="1" applyBorder="1" applyProtection="1"/>
    <xf numFmtId="173" fontId="23" fillId="0" borderId="21" xfId="32" applyNumberFormat="1" applyFont="1" applyBorder="1" applyAlignment="1" applyProtection="1">
      <alignment horizontal="right"/>
      <protection locked="0"/>
    </xf>
    <xf numFmtId="173" fontId="23" fillId="0" borderId="20" xfId="32" applyNumberFormat="1" applyFont="1" applyBorder="1" applyAlignment="1" applyProtection="1">
      <alignment horizontal="right"/>
      <protection locked="0"/>
    </xf>
    <xf numFmtId="173" fontId="23" fillId="0" borderId="16" xfId="32" applyNumberFormat="1" applyFont="1" applyBorder="1" applyAlignment="1" applyProtection="1">
      <alignment horizontal="right"/>
      <protection locked="0"/>
    </xf>
    <xf numFmtId="173" fontId="23" fillId="0" borderId="17" xfId="32" applyNumberFormat="1" applyFont="1" applyBorder="1" applyAlignment="1" applyProtection="1">
      <alignment horizontal="left"/>
      <protection locked="0"/>
    </xf>
    <xf numFmtId="173" fontId="25" fillId="0" borderId="19" xfId="32" applyNumberFormat="1" applyFont="1" applyBorder="1" applyAlignment="1" applyProtection="1">
      <alignment horizontal="center"/>
      <protection locked="0"/>
    </xf>
    <xf numFmtId="173" fontId="25" fillId="0" borderId="19" xfId="32" applyNumberFormat="1" applyFont="1" applyBorder="1" applyProtection="1">
      <protection locked="0"/>
    </xf>
    <xf numFmtId="173" fontId="25" fillId="0" borderId="17" xfId="32" applyNumberFormat="1" applyFont="1" applyBorder="1" applyAlignment="1" applyProtection="1">
      <alignment horizontal="center"/>
      <protection locked="0"/>
    </xf>
    <xf numFmtId="173" fontId="25" fillId="0" borderId="17" xfId="32" applyNumberFormat="1" applyFont="1" applyBorder="1" applyAlignment="1" applyProtection="1">
      <alignment horizontal="left"/>
      <protection locked="0"/>
    </xf>
    <xf numFmtId="173" fontId="25" fillId="0" borderId="19" xfId="32" applyNumberFormat="1" applyFont="1" applyBorder="1" applyAlignment="1" applyProtection="1">
      <alignment horizontal="right" vertical="center"/>
    </xf>
    <xf numFmtId="173" fontId="25" fillId="0" borderId="15" xfId="32" applyNumberFormat="1" applyFont="1" applyBorder="1" applyAlignment="1" applyProtection="1">
      <alignment horizontal="center"/>
      <protection locked="0"/>
    </xf>
    <xf numFmtId="173" fontId="25" fillId="0" borderId="15" xfId="32" applyNumberFormat="1" applyFont="1" applyBorder="1" applyProtection="1">
      <protection locked="0"/>
    </xf>
    <xf numFmtId="173" fontId="25" fillId="0" borderId="16" xfId="32" applyNumberFormat="1" applyFont="1" applyBorder="1" applyAlignment="1" applyProtection="1">
      <alignment horizontal="center"/>
      <protection locked="0"/>
    </xf>
    <xf numFmtId="173" fontId="23" fillId="0" borderId="20" xfId="32" applyNumberFormat="1" applyFont="1" applyBorder="1" applyProtection="1">
      <protection locked="0"/>
    </xf>
    <xf numFmtId="173" fontId="23" fillId="0" borderId="20" xfId="32" applyNumberFormat="1" applyFont="1" applyBorder="1" applyAlignment="1" applyProtection="1">
      <alignment horizontal="center"/>
      <protection locked="0"/>
    </xf>
    <xf numFmtId="173" fontId="23" fillId="0" borderId="0" xfId="32" applyNumberFormat="1" applyFont="1" applyBorder="1" applyAlignment="1" applyProtection="1">
      <alignment horizontal="left"/>
      <protection locked="0"/>
    </xf>
    <xf numFmtId="173" fontId="23" fillId="0" borderId="20" xfId="32" applyNumberFormat="1" applyFont="1" applyBorder="1" applyAlignment="1" applyProtection="1">
      <alignment horizontal="right" vertical="center"/>
      <protection locked="0"/>
    </xf>
    <xf numFmtId="173" fontId="23" fillId="0" borderId="21" xfId="32" applyNumberFormat="1" applyFont="1" applyBorder="1" applyProtection="1">
      <protection locked="0"/>
    </xf>
    <xf numFmtId="173" fontId="23" fillId="0" borderId="21" xfId="32" applyNumberFormat="1" applyFont="1" applyBorder="1" applyAlignment="1" applyProtection="1">
      <alignment horizontal="center"/>
      <protection locked="0"/>
    </xf>
    <xf numFmtId="173" fontId="23" fillId="0" borderId="23" xfId="32" applyNumberFormat="1" applyFont="1" applyBorder="1" applyProtection="1">
      <protection locked="0"/>
    </xf>
    <xf numFmtId="173" fontId="23" fillId="0" borderId="23" xfId="32" applyNumberFormat="1" applyFont="1" applyBorder="1" applyAlignment="1" applyProtection="1">
      <alignment horizontal="left"/>
      <protection locked="0"/>
    </xf>
    <xf numFmtId="173" fontId="23" fillId="0" borderId="21" xfId="32" applyNumberFormat="1" applyFont="1" applyBorder="1" applyAlignment="1" applyProtection="1">
      <alignment horizontal="right" vertical="center"/>
      <protection locked="0"/>
    </xf>
    <xf numFmtId="173" fontId="25" fillId="0" borderId="11" xfId="32" applyNumberFormat="1" applyFont="1" applyBorder="1" applyAlignment="1" applyProtection="1">
      <alignment horizontal="center"/>
      <protection locked="0"/>
    </xf>
    <xf numFmtId="173" fontId="25" fillId="0" borderId="11" xfId="32" applyNumberFormat="1" applyFont="1" applyBorder="1" applyAlignment="1" applyProtection="1">
      <alignment horizontal="left"/>
      <protection locked="0"/>
    </xf>
    <xf numFmtId="173" fontId="25" fillId="0" borderId="15" xfId="32" applyNumberFormat="1" applyFont="1" applyBorder="1" applyAlignment="1" applyProtection="1">
      <alignment horizontal="right" vertical="center"/>
    </xf>
    <xf numFmtId="173" fontId="25" fillId="25" borderId="19" xfId="32" applyNumberFormat="1" applyFont="1" applyFill="1" applyBorder="1" applyAlignment="1" applyProtection="1">
      <alignment horizontal="center"/>
      <protection locked="0"/>
    </xf>
    <xf numFmtId="173" fontId="25" fillId="25" borderId="19" xfId="32" applyNumberFormat="1" applyFont="1" applyFill="1" applyBorder="1" applyProtection="1">
      <protection locked="0"/>
    </xf>
    <xf numFmtId="173" fontId="25" fillId="25" borderId="17" xfId="32" applyNumberFormat="1" applyFont="1" applyFill="1" applyBorder="1" applyAlignment="1" applyProtection="1">
      <alignment horizontal="center"/>
      <protection locked="0"/>
    </xf>
    <xf numFmtId="173" fontId="25" fillId="25" borderId="17" xfId="32" applyNumberFormat="1" applyFont="1" applyFill="1" applyBorder="1" applyAlignment="1" applyProtection="1">
      <alignment horizontal="left"/>
      <protection locked="0"/>
    </xf>
    <xf numFmtId="173" fontId="25" fillId="25" borderId="19" xfId="32" applyNumberFormat="1" applyFont="1" applyFill="1" applyBorder="1" applyAlignment="1" applyProtection="1">
      <alignment horizontal="right" vertical="center"/>
      <protection locked="0"/>
    </xf>
    <xf numFmtId="173" fontId="25" fillId="25" borderId="18" xfId="32" applyNumberFormat="1" applyFont="1" applyFill="1" applyBorder="1" applyAlignment="1" applyProtection="1">
      <alignment horizontal="right" vertical="center"/>
      <protection locked="0"/>
    </xf>
    <xf numFmtId="173" fontId="23" fillId="0" borderId="15" xfId="32" applyNumberFormat="1" applyFont="1" applyBorder="1" applyProtection="1">
      <protection locked="0"/>
    </xf>
    <xf numFmtId="173" fontId="23" fillId="0" borderId="15" xfId="32" applyNumberFormat="1" applyFont="1" applyBorder="1" applyAlignment="1" applyProtection="1">
      <alignment horizontal="center"/>
      <protection locked="0"/>
    </xf>
    <xf numFmtId="173" fontId="23" fillId="0" borderId="11" xfId="32" applyNumberFormat="1" applyFont="1" applyBorder="1" applyAlignment="1" applyProtection="1">
      <alignment horizontal="center"/>
      <protection locked="0"/>
    </xf>
    <xf numFmtId="173" fontId="25" fillId="0" borderId="20" xfId="32" applyNumberFormat="1" applyFont="1" applyBorder="1" applyAlignment="1" applyProtection="1">
      <alignment horizontal="center"/>
      <protection locked="0"/>
    </xf>
    <xf numFmtId="173" fontId="23" fillId="0" borderId="0" xfId="32" applyNumberFormat="1" applyFont="1" applyBorder="1" applyAlignment="1" applyProtection="1">
      <alignment horizontal="center"/>
      <protection locked="0"/>
    </xf>
    <xf numFmtId="173" fontId="23" fillId="0" borderId="23" xfId="32" applyNumberFormat="1" applyFont="1" applyBorder="1" applyAlignment="1" applyProtection="1">
      <alignment horizontal="center"/>
      <protection locked="0"/>
    </xf>
    <xf numFmtId="173" fontId="25" fillId="25" borderId="15" xfId="32" applyNumberFormat="1" applyFont="1" applyFill="1" applyBorder="1" applyProtection="1">
      <protection locked="0"/>
    </xf>
    <xf numFmtId="173" fontId="25" fillId="25" borderId="0" xfId="32" applyNumberFormat="1" applyFont="1" applyFill="1" applyBorder="1" applyAlignment="1" applyProtection="1">
      <alignment horizontal="center"/>
      <protection locked="0"/>
    </xf>
    <xf numFmtId="173" fontId="25" fillId="25" borderId="0" xfId="32" applyNumberFormat="1" applyFont="1" applyFill="1" applyBorder="1" applyAlignment="1" applyProtection="1">
      <alignment horizontal="left"/>
      <protection locked="0"/>
    </xf>
    <xf numFmtId="173" fontId="25" fillId="0" borderId="0" xfId="32" applyNumberFormat="1" applyFont="1" applyBorder="1" applyProtection="1"/>
    <xf numFmtId="173" fontId="23" fillId="25" borderId="21" xfId="32" applyNumberFormat="1" applyFont="1" applyFill="1" applyBorder="1" applyProtection="1">
      <protection locked="0"/>
    </xf>
    <xf numFmtId="173" fontId="23" fillId="0" borderId="21" xfId="32" applyNumberFormat="1" applyFont="1" applyFill="1" applyBorder="1" applyAlignment="1" applyProtection="1">
      <alignment horizontal="right" vertical="center"/>
      <protection locked="0"/>
    </xf>
    <xf numFmtId="173" fontId="25" fillId="25" borderId="16" xfId="32" applyNumberFormat="1" applyFont="1" applyFill="1" applyBorder="1" applyAlignment="1" applyProtection="1">
      <alignment horizontal="right" vertical="center"/>
      <protection locked="0"/>
    </xf>
    <xf numFmtId="173" fontId="25" fillId="0" borderId="0" xfId="32" applyNumberFormat="1" applyFont="1" applyBorder="1" applyAlignment="1" applyProtection="1">
      <alignment horizontal="center"/>
      <protection locked="0"/>
    </xf>
    <xf numFmtId="173" fontId="25" fillId="0" borderId="0" xfId="32" applyNumberFormat="1" applyFont="1" applyBorder="1" applyAlignment="1" applyProtection="1">
      <alignment horizontal="left"/>
      <protection locked="0"/>
    </xf>
    <xf numFmtId="173" fontId="25" fillId="0" borderId="13" xfId="32" applyNumberFormat="1" applyFont="1" applyFill="1" applyBorder="1" applyAlignment="1" applyProtection="1">
      <alignment horizontal="right" vertical="center"/>
      <protection locked="0"/>
    </xf>
    <xf numFmtId="173" fontId="25" fillId="0" borderId="13" xfId="32" applyNumberFormat="1" applyFont="1" applyBorder="1" applyAlignment="1" applyProtection="1">
      <alignment horizontal="right" vertical="center"/>
      <protection locked="0"/>
    </xf>
    <xf numFmtId="173" fontId="23" fillId="0" borderId="0" xfId="32" applyNumberFormat="1" applyFont="1" applyBorder="1" applyAlignment="1" applyProtection="1">
      <alignment horizontal="right"/>
      <protection locked="0"/>
    </xf>
    <xf numFmtId="173" fontId="23" fillId="0" borderId="11" xfId="32" applyNumberFormat="1" applyFont="1" applyBorder="1" applyProtection="1">
      <protection locked="0"/>
    </xf>
    <xf numFmtId="173" fontId="23" fillId="0" borderId="15" xfId="32" applyNumberFormat="1" applyFont="1" applyBorder="1" applyAlignment="1" applyProtection="1">
      <protection locked="0"/>
    </xf>
    <xf numFmtId="173" fontId="23" fillId="0" borderId="12" xfId="32" applyNumberFormat="1" applyFont="1" applyBorder="1" applyAlignment="1" applyProtection="1">
      <protection locked="0"/>
    </xf>
    <xf numFmtId="173" fontId="23" fillId="0" borderId="20" xfId="32" applyNumberFormat="1" applyFont="1" applyBorder="1" applyAlignment="1" applyProtection="1">
      <protection locked="0"/>
    </xf>
    <xf numFmtId="173" fontId="23" fillId="0" borderId="21" xfId="32" applyNumberFormat="1" applyFont="1" applyBorder="1" applyAlignment="1" applyProtection="1">
      <protection locked="0"/>
    </xf>
    <xf numFmtId="173" fontId="23" fillId="0" borderId="19" xfId="32" applyNumberFormat="1" applyFont="1" applyBorder="1" applyAlignment="1" applyProtection="1">
      <alignment horizontal="center"/>
      <protection locked="0"/>
    </xf>
    <xf numFmtId="173" fontId="23" fillId="0" borderId="17" xfId="32" applyNumberFormat="1" applyFont="1" applyBorder="1" applyAlignment="1" applyProtection="1">
      <alignment horizontal="center"/>
      <protection locked="0"/>
    </xf>
    <xf numFmtId="173" fontId="23" fillId="0" borderId="19" xfId="32" applyNumberFormat="1" applyFont="1" applyBorder="1" applyAlignment="1" applyProtection="1">
      <protection locked="0"/>
    </xf>
    <xf numFmtId="173" fontId="23" fillId="0" borderId="19" xfId="32" applyNumberFormat="1" applyFont="1" applyFill="1" applyBorder="1" applyAlignment="1" applyProtection="1">
      <protection locked="0"/>
    </xf>
    <xf numFmtId="173" fontId="23" fillId="0" borderId="19" xfId="32" applyNumberFormat="1" applyFont="1" applyFill="1" applyBorder="1" applyAlignment="1" applyProtection="1">
      <alignment horizontal="center"/>
      <protection locked="0"/>
    </xf>
    <xf numFmtId="173" fontId="23" fillId="0" borderId="17" xfId="32" applyNumberFormat="1" applyFont="1" applyFill="1" applyBorder="1" applyAlignment="1" applyProtection="1">
      <alignment horizontal="center"/>
      <protection locked="0"/>
    </xf>
    <xf numFmtId="173" fontId="23" fillId="0" borderId="17" xfId="32" applyNumberFormat="1" applyFont="1" applyFill="1" applyBorder="1" applyAlignment="1" applyProtection="1">
      <alignment horizontal="left"/>
      <protection locked="0"/>
    </xf>
    <xf numFmtId="173" fontId="23" fillId="0" borderId="16" xfId="32" applyNumberFormat="1" applyFont="1" applyBorder="1" applyProtection="1">
      <protection locked="0"/>
    </xf>
    <xf numFmtId="173" fontId="23" fillId="0" borderId="0" xfId="32" applyNumberFormat="1" applyFont="1" applyBorder="1" applyAlignment="1">
      <alignment horizontal="right"/>
    </xf>
    <xf numFmtId="173" fontId="32" fillId="0" borderId="0" xfId="32" applyNumberFormat="1" applyFont="1" applyFill="1" applyBorder="1" applyAlignment="1">
      <alignment vertical="center"/>
    </xf>
    <xf numFmtId="173" fontId="23" fillId="0" borderId="0" xfId="32" applyNumberFormat="1" applyFont="1" applyFill="1" applyBorder="1" applyAlignment="1" applyProtection="1">
      <alignment horizontal="right" vertical="center"/>
      <protection locked="0"/>
    </xf>
    <xf numFmtId="173" fontId="23" fillId="0" borderId="0" xfId="32" applyNumberFormat="1" applyFont="1" applyFill="1" applyBorder="1" applyAlignment="1" applyProtection="1">
      <alignment vertical="center"/>
      <protection locked="0"/>
    </xf>
    <xf numFmtId="173" fontId="25" fillId="0" borderId="0" xfId="32" applyNumberFormat="1" applyFont="1" applyFill="1" applyBorder="1" applyAlignment="1" applyProtection="1">
      <alignment horizontal="center" vertical="center"/>
      <protection locked="0"/>
    </xf>
    <xf numFmtId="173" fontId="32" fillId="0" borderId="0" xfId="32" applyNumberFormat="1" applyFont="1" applyFill="1" applyBorder="1" applyAlignment="1">
      <alignment horizontal="right" vertical="center"/>
    </xf>
    <xf numFmtId="173" fontId="32" fillId="0" borderId="15" xfId="32" applyNumberFormat="1" applyFont="1" applyFill="1" applyBorder="1" applyAlignment="1">
      <alignment horizontal="right" vertical="center"/>
    </xf>
    <xf numFmtId="173" fontId="25" fillId="0" borderId="11" xfId="32" applyNumberFormat="1" applyFont="1" applyFill="1" applyBorder="1" applyAlignment="1" applyProtection="1">
      <alignment horizontal="center" vertical="center"/>
      <protection locked="0"/>
    </xf>
    <xf numFmtId="173" fontId="25" fillId="0" borderId="20" xfId="32" applyNumberFormat="1" applyFont="1" applyFill="1" applyBorder="1" applyAlignment="1" applyProtection="1">
      <alignment horizontal="right" vertical="center"/>
      <protection locked="0"/>
    </xf>
    <xf numFmtId="173" fontId="25" fillId="0" borderId="23" xfId="32" applyNumberFormat="1" applyFont="1" applyFill="1" applyBorder="1" applyAlignment="1" applyProtection="1">
      <alignment horizontal="center" vertical="center"/>
      <protection locked="0"/>
    </xf>
    <xf numFmtId="173" fontId="25" fillId="0" borderId="19" xfId="32" applyNumberFormat="1" applyFont="1" applyFill="1" applyBorder="1" applyAlignment="1" applyProtection="1">
      <alignment horizontal="center" vertical="center"/>
      <protection locked="0"/>
    </xf>
    <xf numFmtId="173" fontId="25" fillId="0" borderId="24" xfId="32" applyNumberFormat="1" applyFont="1" applyFill="1" applyBorder="1" applyAlignment="1" applyProtection="1">
      <alignment horizontal="center" vertical="center"/>
      <protection locked="0"/>
    </xf>
    <xf numFmtId="173" fontId="23" fillId="0" borderId="20" xfId="32" applyNumberFormat="1" applyFont="1" applyFill="1" applyBorder="1" applyAlignment="1" applyProtection="1">
      <alignment horizontal="right" vertical="center"/>
      <protection locked="0"/>
    </xf>
    <xf numFmtId="173" fontId="23" fillId="0" borderId="10" xfId="32" applyNumberFormat="1" applyFont="1" applyFill="1" applyBorder="1" applyAlignment="1" applyProtection="1">
      <alignment vertical="center"/>
      <protection locked="0"/>
    </xf>
    <xf numFmtId="173" fontId="25" fillId="0" borderId="12" xfId="32" applyNumberFormat="1" applyFont="1" applyFill="1" applyBorder="1" applyAlignment="1" applyProtection="1">
      <alignment horizontal="center" vertical="center"/>
      <protection locked="0"/>
    </xf>
    <xf numFmtId="173" fontId="23" fillId="0" borderId="0" xfId="32" applyNumberFormat="1" applyFont="1" applyFill="1" applyBorder="1" applyAlignment="1">
      <alignment vertical="center"/>
    </xf>
    <xf numFmtId="173" fontId="25" fillId="0" borderId="13" xfId="32" applyNumberFormat="1" applyFont="1" applyFill="1" applyBorder="1" applyAlignment="1" applyProtection="1">
      <alignment vertical="center"/>
      <protection locked="0"/>
    </xf>
    <xf numFmtId="173" fontId="25" fillId="0" borderId="14" xfId="32" applyNumberFormat="1" applyFont="1" applyFill="1" applyBorder="1" applyAlignment="1" applyProtection="1">
      <alignment horizontal="center" vertical="center"/>
      <protection locked="0"/>
    </xf>
    <xf numFmtId="173" fontId="25" fillId="0" borderId="13" xfId="32" quotePrefix="1" applyNumberFormat="1" applyFont="1" applyFill="1" applyBorder="1" applyAlignment="1" applyProtection="1">
      <alignment vertical="center" wrapText="1"/>
      <protection locked="0"/>
    </xf>
    <xf numFmtId="173" fontId="25" fillId="0" borderId="14" xfId="32" applyNumberFormat="1" applyFont="1" applyFill="1" applyBorder="1" applyAlignment="1" applyProtection="1">
      <alignment horizontal="center" vertical="center" wrapText="1"/>
      <protection locked="0"/>
    </xf>
    <xf numFmtId="173" fontId="25" fillId="0" borderId="20" xfId="32" applyNumberFormat="1" applyFont="1" applyFill="1" applyBorder="1" applyAlignment="1" applyProtection="1">
      <alignment horizontal="right" vertical="center"/>
    </xf>
    <xf numFmtId="173" fontId="23" fillId="0" borderId="13" xfId="32" applyNumberFormat="1" applyFont="1" applyFill="1" applyBorder="1" applyAlignment="1" applyProtection="1">
      <alignment vertical="center"/>
      <protection locked="0"/>
    </xf>
    <xf numFmtId="173" fontId="23" fillId="0" borderId="19" xfId="32" applyNumberFormat="1" applyFont="1" applyFill="1" applyBorder="1" applyAlignment="1" applyProtection="1">
      <alignment horizontal="right" vertical="center"/>
      <protection locked="0"/>
    </xf>
    <xf numFmtId="173" fontId="25" fillId="25" borderId="16" xfId="32" quotePrefix="1" applyNumberFormat="1" applyFont="1" applyFill="1" applyBorder="1" applyAlignment="1" applyProtection="1">
      <alignment horizontal="left"/>
      <protection locked="0"/>
    </xf>
    <xf numFmtId="173" fontId="25" fillId="25" borderId="18" xfId="32" applyNumberFormat="1" applyFont="1" applyFill="1" applyBorder="1" applyAlignment="1" applyProtection="1">
      <alignment horizontal="center"/>
      <protection locked="0"/>
    </xf>
    <xf numFmtId="173" fontId="25" fillId="25" borderId="19" xfId="32" applyNumberFormat="1" applyFont="1" applyFill="1" applyBorder="1" applyAlignment="1" applyProtection="1">
      <alignment horizontal="left"/>
      <protection locked="0"/>
    </xf>
    <xf numFmtId="173" fontId="23" fillId="0" borderId="0" xfId="32" applyNumberFormat="1" applyFont="1" applyFill="1" applyBorder="1" applyAlignment="1" applyProtection="1">
      <alignment vertical="center"/>
    </xf>
    <xf numFmtId="173" fontId="23" fillId="0" borderId="0" xfId="32" applyNumberFormat="1" applyFont="1" applyFill="1" applyBorder="1" applyAlignment="1">
      <alignment horizontal="right" vertical="center"/>
    </xf>
    <xf numFmtId="173" fontId="25" fillId="0" borderId="0" xfId="32" applyNumberFormat="1" applyFont="1" applyFill="1" applyBorder="1" applyAlignment="1">
      <alignment horizontal="center" vertical="center"/>
    </xf>
    <xf numFmtId="173" fontId="25" fillId="0" borderId="15" xfId="32" applyNumberFormat="1" applyFont="1" applyFill="1" applyBorder="1" applyAlignment="1" applyProtection="1">
      <alignment horizontal="center" vertical="center"/>
      <protection locked="0"/>
    </xf>
    <xf numFmtId="173" fontId="25" fillId="25" borderId="10" xfId="32" applyNumberFormat="1" applyFont="1" applyFill="1" applyBorder="1" applyAlignment="1" applyProtection="1">
      <alignment horizontal="left" vertical="center"/>
      <protection locked="0"/>
    </xf>
    <xf numFmtId="173" fontId="25" fillId="25" borderId="11" xfId="32" applyNumberFormat="1" applyFont="1" applyFill="1" applyBorder="1" applyAlignment="1" applyProtection="1">
      <alignment horizontal="center" vertical="center"/>
      <protection locked="0"/>
    </xf>
    <xf numFmtId="173" fontId="23" fillId="25" borderId="15" xfId="32" applyNumberFormat="1" applyFont="1" applyFill="1" applyBorder="1" applyAlignment="1" applyProtection="1">
      <alignment vertical="center"/>
      <protection locked="0"/>
    </xf>
    <xf numFmtId="173" fontId="23" fillId="25" borderId="11" xfId="32" applyNumberFormat="1" applyFont="1" applyFill="1" applyBorder="1" applyAlignment="1" applyProtection="1">
      <alignment vertical="center"/>
      <protection locked="0"/>
    </xf>
    <xf numFmtId="173" fontId="25" fillId="0" borderId="20" xfId="32" applyNumberFormat="1" applyFont="1" applyFill="1" applyBorder="1" applyAlignment="1" applyProtection="1">
      <alignment vertical="center"/>
      <protection locked="0"/>
    </xf>
    <xf numFmtId="173" fontId="25" fillId="0" borderId="20" xfId="32" applyNumberFormat="1" applyFont="1" applyFill="1" applyBorder="1" applyAlignment="1">
      <alignment vertical="center"/>
    </xf>
    <xf numFmtId="173" fontId="25" fillId="0" borderId="0" xfId="32" applyNumberFormat="1" applyFont="1" applyFill="1" applyBorder="1" applyAlignment="1" applyProtection="1">
      <alignment vertical="center"/>
      <protection locked="0"/>
    </xf>
    <xf numFmtId="173" fontId="23" fillId="0" borderId="20" xfId="32" applyNumberFormat="1" applyFont="1" applyFill="1" applyBorder="1" applyAlignment="1" applyProtection="1">
      <alignment vertical="center"/>
      <protection locked="0"/>
    </xf>
    <xf numFmtId="173" fontId="23" fillId="0" borderId="20" xfId="32" applyNumberFormat="1" applyFont="1" applyFill="1" applyBorder="1" applyAlignment="1" applyProtection="1">
      <alignment vertical="center"/>
    </xf>
    <xf numFmtId="173" fontId="23" fillId="0" borderId="13" xfId="32" quotePrefix="1" applyNumberFormat="1" applyFont="1" applyFill="1" applyBorder="1" applyAlignment="1" applyProtection="1">
      <alignment vertical="center"/>
      <protection locked="0"/>
    </xf>
    <xf numFmtId="173" fontId="25" fillId="0" borderId="0" xfId="32" quotePrefix="1" applyNumberFormat="1" applyFont="1" applyFill="1" applyBorder="1" applyAlignment="1" applyProtection="1">
      <alignment horizontal="center" vertical="center"/>
      <protection locked="0"/>
    </xf>
    <xf numFmtId="173" fontId="25" fillId="0" borderId="13" xfId="32" applyNumberFormat="1" applyFont="1" applyFill="1" applyBorder="1" applyAlignment="1" applyProtection="1">
      <alignment horizontal="left" vertical="center" wrapText="1"/>
      <protection locked="0"/>
    </xf>
    <xf numFmtId="173" fontId="25" fillId="0" borderId="0" xfId="32" applyNumberFormat="1" applyFont="1" applyFill="1" applyBorder="1" applyAlignment="1" applyProtection="1">
      <alignment horizontal="center" vertical="center" wrapText="1"/>
      <protection locked="0"/>
    </xf>
    <xf numFmtId="173" fontId="25" fillId="0" borderId="20" xfId="32" applyNumberFormat="1" applyFont="1" applyFill="1" applyBorder="1" applyAlignment="1" applyProtection="1">
      <alignment vertical="center"/>
    </xf>
    <xf numFmtId="173" fontId="25" fillId="0" borderId="0" xfId="32" applyNumberFormat="1" applyFont="1" applyFill="1" applyBorder="1" applyAlignment="1" applyProtection="1">
      <alignment vertical="center"/>
    </xf>
    <xf numFmtId="173" fontId="23" fillId="0" borderId="22" xfId="32" applyNumberFormat="1" applyFont="1" applyFill="1" applyBorder="1" applyAlignment="1" applyProtection="1">
      <alignment horizontal="centerContinuous" vertical="center"/>
      <protection locked="0"/>
    </xf>
    <xf numFmtId="173" fontId="23" fillId="0" borderId="21" xfId="32" applyNumberFormat="1" applyFont="1" applyFill="1" applyBorder="1" applyAlignment="1" applyProtection="1">
      <alignment vertical="center"/>
      <protection locked="0"/>
    </xf>
    <xf numFmtId="173" fontId="32" fillId="0" borderId="21" xfId="32" applyNumberFormat="1" applyFont="1" applyFill="1" applyBorder="1" applyAlignment="1">
      <alignment vertical="center"/>
    </xf>
    <xf numFmtId="173" fontId="23" fillId="0" borderId="23" xfId="32" applyNumberFormat="1" applyFont="1" applyFill="1" applyBorder="1" applyAlignment="1" applyProtection="1">
      <alignment vertical="center"/>
      <protection locked="0"/>
    </xf>
    <xf numFmtId="173" fontId="25" fillId="25" borderId="16" xfId="32" applyNumberFormat="1" applyFont="1" applyFill="1" applyBorder="1" applyAlignment="1" applyProtection="1">
      <alignment horizontal="left"/>
      <protection locked="0"/>
    </xf>
    <xf numFmtId="173" fontId="25" fillId="25" borderId="10" xfId="32" applyNumberFormat="1" applyFont="1" applyFill="1" applyBorder="1" applyAlignment="1" applyProtection="1">
      <alignment horizontal="left" vertical="center" wrapText="1"/>
      <protection locked="0"/>
    </xf>
    <xf numFmtId="173" fontId="25" fillId="25" borderId="11" xfId="32" applyNumberFormat="1" applyFont="1" applyFill="1" applyBorder="1" applyAlignment="1" applyProtection="1">
      <alignment horizontal="center" vertical="center" wrapText="1"/>
      <protection locked="0"/>
    </xf>
    <xf numFmtId="173" fontId="23" fillId="25" borderId="12" xfId="32" applyNumberFormat="1" applyFont="1" applyFill="1" applyBorder="1" applyAlignment="1" applyProtection="1">
      <alignment vertical="center"/>
      <protection locked="0"/>
    </xf>
    <xf numFmtId="173" fontId="23" fillId="0" borderId="13" xfId="32" applyNumberFormat="1" applyFont="1" applyFill="1" applyBorder="1" applyAlignment="1" applyProtection="1">
      <alignment horizontal="left" vertical="center" indent="5"/>
      <protection locked="0"/>
    </xf>
    <xf numFmtId="173" fontId="25" fillId="25" borderId="16" xfId="32" applyNumberFormat="1" applyFont="1" applyFill="1" applyBorder="1" applyAlignment="1" applyProtection="1">
      <alignment horizontal="left" vertical="center" wrapText="1"/>
      <protection locked="0"/>
    </xf>
    <xf numFmtId="173" fontId="25" fillId="25" borderId="17" xfId="32" applyNumberFormat="1" applyFont="1" applyFill="1" applyBorder="1" applyAlignment="1" applyProtection="1">
      <alignment horizontal="center" vertical="center" wrapText="1"/>
      <protection locked="0"/>
    </xf>
    <xf numFmtId="173" fontId="25" fillId="25" borderId="16" xfId="32" applyNumberFormat="1" applyFont="1" applyFill="1" applyBorder="1" applyAlignment="1" applyProtection="1">
      <alignment vertical="center"/>
      <protection locked="0"/>
    </xf>
    <xf numFmtId="173" fontId="25" fillId="25" borderId="17" xfId="32" applyNumberFormat="1" applyFont="1" applyFill="1" applyBorder="1" applyAlignment="1" applyProtection="1">
      <alignment horizontal="center" vertical="center"/>
      <protection locked="0"/>
    </xf>
    <xf numFmtId="173" fontId="25" fillId="0" borderId="0" xfId="32" applyNumberFormat="1" applyFont="1" applyFill="1" applyBorder="1" applyAlignment="1" applyProtection="1">
      <alignment horizontal="right" vertical="center"/>
      <protection locked="0"/>
    </xf>
    <xf numFmtId="173" fontId="33" fillId="0" borderId="0" xfId="32" applyNumberFormat="1" applyFont="1" applyFill="1" applyBorder="1" applyAlignment="1">
      <alignment horizontal="center" vertical="center"/>
    </xf>
    <xf numFmtId="167" fontId="25" fillId="0" borderId="20" xfId="53" applyNumberFormat="1" applyFont="1" applyFill="1" applyBorder="1" applyAlignment="1" applyProtection="1">
      <alignment vertical="center"/>
    </xf>
    <xf numFmtId="167" fontId="25" fillId="0" borderId="0" xfId="53" applyNumberFormat="1" applyFont="1" applyFill="1" applyBorder="1" applyAlignment="1" applyProtection="1">
      <alignment vertical="center"/>
    </xf>
    <xf numFmtId="167" fontId="25" fillId="0" borderId="14" xfId="32" applyNumberFormat="1" applyFont="1" applyFill="1" applyBorder="1" applyAlignment="1" applyProtection="1">
      <alignment vertical="center"/>
      <protection locked="0"/>
    </xf>
    <xf numFmtId="167" fontId="23" fillId="0" borderId="20" xfId="53" applyNumberFormat="1" applyFont="1" applyFill="1" applyBorder="1" applyAlignment="1" applyProtection="1">
      <alignment vertical="center"/>
      <protection locked="0"/>
    </xf>
    <xf numFmtId="167" fontId="23" fillId="0" borderId="0" xfId="53" applyNumberFormat="1" applyFont="1" applyFill="1" applyBorder="1" applyAlignment="1" applyProtection="1">
      <alignment vertical="center"/>
      <protection locked="0"/>
    </xf>
    <xf numFmtId="167" fontId="23" fillId="0" borderId="14" xfId="32" applyNumberFormat="1" applyFont="1" applyFill="1" applyBorder="1" applyAlignment="1" applyProtection="1">
      <alignment vertical="center"/>
      <protection locked="0"/>
    </xf>
    <xf numFmtId="167" fontId="25" fillId="0" borderId="0" xfId="53" applyNumberFormat="1" applyFont="1" applyFill="1" applyBorder="1" applyAlignment="1" applyProtection="1">
      <alignment vertical="center"/>
      <protection locked="0"/>
    </xf>
    <xf numFmtId="167" fontId="25" fillId="0" borderId="20" xfId="53" applyNumberFormat="1" applyFont="1" applyFill="1" applyBorder="1" applyAlignment="1" applyProtection="1">
      <alignment vertical="center"/>
      <protection locked="0"/>
    </xf>
    <xf numFmtId="167" fontId="25" fillId="25" borderId="19" xfId="32" applyNumberFormat="1" applyFont="1" applyFill="1" applyBorder="1" applyAlignment="1" applyProtection="1">
      <alignment vertical="center"/>
      <protection locked="0"/>
    </xf>
    <xf numFmtId="167" fontId="25" fillId="25" borderId="19" xfId="32" applyNumberFormat="1" applyFont="1" applyFill="1" applyBorder="1" applyAlignment="1">
      <alignment vertical="center"/>
    </xf>
    <xf numFmtId="167" fontId="25" fillId="25" borderId="17" xfId="32" applyNumberFormat="1" applyFont="1" applyFill="1" applyBorder="1" applyAlignment="1" applyProtection="1">
      <alignment vertical="center"/>
      <protection locked="0"/>
    </xf>
    <xf numFmtId="167" fontId="25" fillId="25" borderId="19" xfId="32" applyNumberFormat="1" applyFont="1" applyFill="1" applyBorder="1" applyAlignment="1" applyProtection="1">
      <alignment vertical="center"/>
    </xf>
    <xf numFmtId="167" fontId="25" fillId="25" borderId="17" xfId="32" applyNumberFormat="1" applyFont="1" applyFill="1" applyBorder="1" applyAlignment="1">
      <alignment vertical="center"/>
    </xf>
    <xf numFmtId="167" fontId="25" fillId="25" borderId="19" xfId="32" applyNumberFormat="1" applyFont="1" applyFill="1" applyBorder="1" applyAlignment="1" applyProtection="1">
      <alignment horizontal="left"/>
      <protection locked="0"/>
    </xf>
    <xf numFmtId="167" fontId="25" fillId="25" borderId="17" xfId="32" applyNumberFormat="1" applyFont="1" applyFill="1" applyBorder="1" applyAlignment="1" applyProtection="1">
      <alignment horizontal="left"/>
      <protection locked="0"/>
    </xf>
    <xf numFmtId="167" fontId="25" fillId="25" borderId="19" xfId="53" applyNumberFormat="1" applyFont="1" applyFill="1" applyBorder="1" applyAlignment="1" applyProtection="1">
      <alignment vertical="center"/>
      <protection locked="0"/>
    </xf>
    <xf numFmtId="167" fontId="23" fillId="25" borderId="18" xfId="53" applyNumberFormat="1" applyFont="1" applyFill="1" applyBorder="1" applyAlignment="1" applyProtection="1">
      <alignment vertical="center"/>
      <protection locked="0"/>
    </xf>
    <xf numFmtId="167" fontId="25" fillId="25" borderId="19" xfId="53" applyNumberFormat="1" applyFont="1" applyFill="1" applyBorder="1" applyAlignment="1">
      <alignment vertical="center"/>
    </xf>
    <xf numFmtId="167" fontId="25" fillId="25" borderId="18" xfId="53" applyNumberFormat="1" applyFont="1" applyFill="1" applyBorder="1" applyAlignment="1" applyProtection="1">
      <alignment vertical="center"/>
      <protection locked="0"/>
    </xf>
    <xf numFmtId="167" fontId="25" fillId="25" borderId="19" xfId="53" applyNumberFormat="1" applyFont="1" applyFill="1" applyBorder="1" applyAlignment="1" applyProtection="1">
      <alignment vertical="center"/>
    </xf>
    <xf numFmtId="167" fontId="25" fillId="25" borderId="19" xfId="53" applyNumberFormat="1" applyFont="1" applyFill="1" applyBorder="1" applyAlignment="1" applyProtection="1">
      <alignment horizontal="left"/>
      <protection locked="0"/>
    </xf>
    <xf numFmtId="173" fontId="0" fillId="26" borderId="0" xfId="32" applyNumberFormat="1" applyFont="1" applyFill="1"/>
    <xf numFmtId="173" fontId="23" fillId="26" borderId="0" xfId="32" applyNumberFormat="1" applyFont="1" applyFill="1" applyProtection="1">
      <protection locked="0"/>
    </xf>
    <xf numFmtId="173" fontId="23" fillId="26" borderId="27" xfId="32" applyNumberFormat="1" applyFont="1" applyFill="1" applyBorder="1" applyProtection="1">
      <protection locked="0"/>
    </xf>
    <xf numFmtId="173" fontId="23" fillId="26" borderId="27" xfId="32" applyNumberFormat="1" applyFont="1" applyFill="1" applyBorder="1" applyAlignment="1" applyProtection="1">
      <alignment horizontal="center"/>
      <protection locked="0"/>
    </xf>
    <xf numFmtId="173" fontId="25" fillId="26" borderId="28" xfId="32" applyNumberFormat="1" applyFont="1" applyFill="1" applyBorder="1" applyAlignment="1" applyProtection="1">
      <alignment horizontal="centerContinuous"/>
      <protection locked="0"/>
    </xf>
    <xf numFmtId="173" fontId="25" fillId="26" borderId="29" xfId="32" applyNumberFormat="1" applyFont="1" applyFill="1" applyBorder="1" applyAlignment="1" applyProtection="1">
      <alignment horizontal="centerContinuous"/>
      <protection locked="0"/>
    </xf>
    <xf numFmtId="173" fontId="25" fillId="26" borderId="30" xfId="32" applyNumberFormat="1" applyFont="1" applyFill="1" applyBorder="1" applyAlignment="1" applyProtection="1">
      <alignment horizontal="centerContinuous"/>
      <protection locked="0"/>
    </xf>
    <xf numFmtId="173" fontId="23" fillId="26" borderId="37" xfId="32" applyNumberFormat="1" applyFont="1" applyFill="1" applyBorder="1" applyProtection="1">
      <protection locked="0"/>
    </xf>
    <xf numFmtId="173" fontId="23" fillId="26" borderId="34" xfId="32" applyNumberFormat="1" applyFont="1" applyFill="1" applyBorder="1" applyProtection="1">
      <protection locked="0"/>
    </xf>
    <xf numFmtId="173" fontId="23" fillId="26" borderId="0" xfId="32" applyNumberFormat="1" applyFont="1" applyFill="1" applyBorder="1" applyProtection="1">
      <protection locked="0"/>
    </xf>
    <xf numFmtId="173" fontId="23" fillId="26" borderId="33" xfId="32" applyNumberFormat="1" applyFont="1" applyFill="1" applyBorder="1" applyAlignment="1" applyProtection="1">
      <alignment horizontal="center"/>
      <protection locked="0"/>
    </xf>
    <xf numFmtId="173" fontId="25" fillId="26" borderId="27" xfId="32" applyNumberFormat="1" applyFont="1" applyFill="1" applyBorder="1" applyAlignment="1" applyProtection="1">
      <alignment horizontal="center"/>
      <protection locked="0"/>
    </xf>
    <xf numFmtId="173" fontId="25" fillId="26" borderId="35" xfId="32" applyNumberFormat="1" applyFont="1" applyFill="1" applyBorder="1" applyAlignment="1" applyProtection="1">
      <alignment horizontal="center"/>
      <protection locked="0"/>
    </xf>
    <xf numFmtId="173" fontId="23" fillId="26" borderId="35" xfId="32" applyNumberFormat="1" applyFont="1" applyFill="1" applyBorder="1" applyAlignment="1" applyProtection="1">
      <alignment horizontal="center"/>
      <protection locked="0"/>
    </xf>
    <xf numFmtId="173" fontId="0" fillId="26" borderId="0" xfId="32" applyNumberFormat="1" applyFont="1" applyFill="1" applyBorder="1"/>
    <xf numFmtId="173" fontId="0" fillId="26" borderId="0" xfId="32" applyNumberFormat="1" applyFont="1" applyFill="1" applyProtection="1"/>
    <xf numFmtId="173" fontId="25" fillId="25" borderId="65" xfId="32" applyNumberFormat="1" applyFont="1" applyFill="1" applyBorder="1" applyAlignment="1" applyProtection="1">
      <alignment horizontal="left"/>
    </xf>
    <xf numFmtId="173" fontId="25" fillId="25" borderId="63" xfId="32" applyNumberFormat="1" applyFont="1" applyFill="1" applyBorder="1" applyProtection="1"/>
    <xf numFmtId="173" fontId="25" fillId="25" borderId="64" xfId="32" applyNumberFormat="1" applyFont="1" applyFill="1" applyBorder="1" applyProtection="1"/>
    <xf numFmtId="173" fontId="25" fillId="26" borderId="31" xfId="32" applyNumberFormat="1" applyFont="1" applyFill="1" applyBorder="1" applyAlignment="1" applyProtection="1">
      <alignment horizontal="left"/>
      <protection locked="0"/>
    </xf>
    <xf numFmtId="173" fontId="23" fillId="26" borderId="31" xfId="32" applyNumberFormat="1" applyFont="1" applyFill="1" applyBorder="1" applyProtection="1">
      <protection locked="0"/>
    </xf>
    <xf numFmtId="173" fontId="25" fillId="26" borderId="31" xfId="32" applyNumberFormat="1" applyFont="1" applyFill="1" applyBorder="1" applyProtection="1">
      <protection locked="0"/>
    </xf>
    <xf numFmtId="173" fontId="23" fillId="26" borderId="20" xfId="32" applyNumberFormat="1" applyFont="1" applyFill="1" applyBorder="1" applyAlignment="1">
      <alignment horizontal="right" vertical="center"/>
    </xf>
    <xf numFmtId="173" fontId="25" fillId="26" borderId="56" xfId="32" applyNumberFormat="1" applyFont="1" applyFill="1" applyBorder="1" applyProtection="1">
      <protection locked="0"/>
    </xf>
    <xf numFmtId="173" fontId="23" fillId="26" borderId="57" xfId="32" applyNumberFormat="1" applyFont="1" applyFill="1" applyBorder="1" applyProtection="1">
      <protection locked="0"/>
    </xf>
    <xf numFmtId="173" fontId="23" fillId="26" borderId="58" xfId="32" applyNumberFormat="1" applyFont="1" applyFill="1" applyBorder="1" applyProtection="1">
      <protection locked="0"/>
    </xf>
    <xf numFmtId="173" fontId="25" fillId="26" borderId="59" xfId="32" applyNumberFormat="1" applyFont="1" applyFill="1" applyBorder="1" applyAlignment="1" applyProtection="1">
      <alignment horizontal="left"/>
      <protection locked="0"/>
    </xf>
    <xf numFmtId="173" fontId="23" fillId="26" borderId="20" xfId="48" applyNumberFormat="1" applyFont="1" applyFill="1" applyBorder="1" applyAlignment="1">
      <alignment horizontal="right" vertical="center"/>
    </xf>
    <xf numFmtId="173" fontId="23" fillId="0" borderId="31" xfId="32" applyNumberFormat="1" applyFont="1" applyFill="1" applyBorder="1" applyProtection="1">
      <protection locked="0"/>
    </xf>
    <xf numFmtId="173" fontId="23" fillId="26" borderId="60" xfId="32" applyNumberFormat="1" applyFont="1" applyFill="1" applyBorder="1" applyProtection="1">
      <protection locked="0"/>
    </xf>
    <xf numFmtId="173" fontId="25" fillId="26" borderId="59" xfId="32" applyNumberFormat="1" applyFont="1" applyFill="1" applyBorder="1" applyProtection="1">
      <protection locked="0"/>
    </xf>
    <xf numFmtId="173" fontId="25" fillId="26" borderId="61" xfId="32" applyNumberFormat="1" applyFont="1" applyFill="1" applyBorder="1" applyAlignment="1" applyProtection="1">
      <alignment horizontal="left"/>
      <protection locked="0"/>
    </xf>
    <xf numFmtId="173" fontId="23" fillId="26" borderId="21" xfId="32" applyNumberFormat="1" applyFont="1" applyFill="1" applyBorder="1" applyAlignment="1">
      <alignment horizontal="right" vertical="center"/>
    </xf>
    <xf numFmtId="173" fontId="23" fillId="26" borderId="55" xfId="32" applyNumberFormat="1" applyFont="1" applyFill="1" applyBorder="1" applyProtection="1">
      <protection locked="0"/>
    </xf>
    <xf numFmtId="173" fontId="23" fillId="26" borderId="62" xfId="32" applyNumberFormat="1" applyFont="1" applyFill="1" applyBorder="1" applyProtection="1">
      <protection locked="0"/>
    </xf>
    <xf numFmtId="173" fontId="0" fillId="26" borderId="0" xfId="32" applyNumberFormat="1" applyFont="1" applyFill="1" applyProtection="1">
      <protection locked="0"/>
    </xf>
    <xf numFmtId="173" fontId="29" fillId="26" borderId="0" xfId="32" applyNumberFormat="1" applyFont="1" applyFill="1" applyProtection="1">
      <protection locked="0"/>
    </xf>
    <xf numFmtId="173" fontId="35" fillId="26" borderId="0" xfId="32" applyNumberFormat="1" applyFont="1" applyFill="1" applyAlignment="1">
      <alignment horizontal="center" vertical="center"/>
    </xf>
    <xf numFmtId="173" fontId="25" fillId="26" borderId="0" xfId="32" applyNumberFormat="1" applyFont="1" applyFill="1" applyBorder="1" applyAlignment="1" applyProtection="1">
      <alignment vertical="center"/>
      <protection locked="0"/>
    </xf>
    <xf numFmtId="173" fontId="30" fillId="26" borderId="0" xfId="32" applyNumberFormat="1" applyFont="1" applyFill="1"/>
    <xf numFmtId="173" fontId="30" fillId="26" borderId="0" xfId="32" applyNumberFormat="1" applyFont="1" applyFill="1" applyBorder="1"/>
    <xf numFmtId="173" fontId="29" fillId="26" borderId="31" xfId="32" applyNumberFormat="1" applyFont="1" applyFill="1" applyBorder="1" applyProtection="1">
      <protection locked="0"/>
    </xf>
    <xf numFmtId="173" fontId="29" fillId="26" borderId="27" xfId="32" applyNumberFormat="1" applyFont="1" applyFill="1" applyBorder="1" applyProtection="1">
      <protection locked="0"/>
    </xf>
    <xf numFmtId="173" fontId="25" fillId="25" borderId="19" xfId="32" applyNumberFormat="1" applyFont="1" applyFill="1" applyBorder="1" applyAlignment="1" applyProtection="1">
      <alignment horizontal="left"/>
    </xf>
    <xf numFmtId="173" fontId="28" fillId="26" borderId="31" xfId="32" applyNumberFormat="1" applyFont="1" applyFill="1" applyBorder="1" applyAlignment="1" applyProtection="1">
      <alignment horizontal="left"/>
      <protection locked="0"/>
    </xf>
    <xf numFmtId="173" fontId="28" fillId="26" borderId="31" xfId="32" applyNumberFormat="1" applyFont="1" applyFill="1" applyBorder="1" applyProtection="1">
      <protection locked="0"/>
    </xf>
    <xf numFmtId="173" fontId="28" fillId="26" borderId="56" xfId="32" applyNumberFormat="1" applyFont="1" applyFill="1" applyBorder="1" applyProtection="1">
      <protection locked="0"/>
    </xf>
    <xf numFmtId="173" fontId="29" fillId="26" borderId="57" xfId="32" applyNumberFormat="1" applyFont="1" applyFill="1" applyBorder="1" applyProtection="1">
      <protection locked="0"/>
    </xf>
    <xf numFmtId="173" fontId="29" fillId="26" borderId="66" xfId="32" applyNumberFormat="1" applyFont="1" applyFill="1" applyBorder="1" applyProtection="1">
      <protection locked="0"/>
    </xf>
    <xf numFmtId="173" fontId="29" fillId="26" borderId="15" xfId="32" applyNumberFormat="1" applyFont="1" applyFill="1" applyBorder="1" applyProtection="1">
      <protection locked="0"/>
    </xf>
    <xf numFmtId="173" fontId="23" fillId="0" borderId="37" xfId="32" applyNumberFormat="1" applyFont="1" applyFill="1" applyBorder="1" applyProtection="1">
      <protection locked="0"/>
    </xf>
    <xf numFmtId="173" fontId="23" fillId="26" borderId="20" xfId="32" applyNumberFormat="1" applyFont="1" applyFill="1" applyBorder="1" applyProtection="1">
      <protection locked="0"/>
    </xf>
    <xf numFmtId="173" fontId="23" fillId="26" borderId="67" xfId="32" applyNumberFormat="1" applyFont="1" applyFill="1" applyBorder="1" applyProtection="1">
      <protection locked="0"/>
    </xf>
    <xf numFmtId="173" fontId="23" fillId="26" borderId="21" xfId="32" applyNumberFormat="1" applyFont="1" applyFill="1" applyBorder="1" applyProtection="1">
      <protection locked="0"/>
    </xf>
    <xf numFmtId="173" fontId="25" fillId="0" borderId="37" xfId="48" applyNumberFormat="1" applyFont="1" applyBorder="1" applyProtection="1">
      <protection locked="0"/>
    </xf>
    <xf numFmtId="173" fontId="25" fillId="0" borderId="0" xfId="48" applyNumberFormat="1" applyFont="1" applyBorder="1" applyProtection="1">
      <protection locked="0"/>
    </xf>
    <xf numFmtId="173" fontId="25" fillId="0" borderId="34" xfId="48" applyNumberFormat="1" applyFont="1" applyBorder="1" applyProtection="1">
      <protection locked="0"/>
    </xf>
    <xf numFmtId="173" fontId="25" fillId="0" borderId="36" xfId="48" applyNumberFormat="1" applyFont="1" applyBorder="1" applyAlignment="1" applyProtection="1">
      <alignment horizontal="center"/>
      <protection locked="0"/>
    </xf>
    <xf numFmtId="173" fontId="23" fillId="0" borderId="27" xfId="48" applyNumberFormat="1" applyFont="1" applyBorder="1" applyProtection="1">
      <protection locked="0"/>
    </xf>
    <xf numFmtId="173" fontId="23" fillId="0" borderId="51" xfId="48" applyNumberFormat="1" applyFont="1" applyBorder="1" applyProtection="1">
      <protection locked="0"/>
    </xf>
    <xf numFmtId="173" fontId="23" fillId="0" borderId="31" xfId="48" applyNumberFormat="1" applyFont="1" applyBorder="1" applyProtection="1">
      <protection locked="0"/>
    </xf>
    <xf numFmtId="173" fontId="23" fillId="0" borderId="47" xfId="48" applyNumberFormat="1" applyFont="1" applyBorder="1" applyProtection="1">
      <protection locked="0"/>
    </xf>
    <xf numFmtId="173" fontId="25" fillId="0" borderId="36" xfId="48" applyNumberFormat="1" applyFont="1" applyFill="1" applyBorder="1" applyProtection="1"/>
    <xf numFmtId="173" fontId="25" fillId="0" borderId="53" xfId="48" applyNumberFormat="1" applyFont="1" applyFill="1" applyBorder="1" applyProtection="1"/>
    <xf numFmtId="173" fontId="23" fillId="0" borderId="20" xfId="48" applyNumberFormat="1" applyFont="1" applyBorder="1" applyProtection="1">
      <protection locked="0"/>
    </xf>
    <xf numFmtId="173" fontId="23" fillId="0" borderId="31" xfId="48" applyNumberFormat="1" applyFont="1" applyFill="1" applyBorder="1" applyProtection="1">
      <protection locked="0"/>
    </xf>
    <xf numFmtId="173" fontId="23" fillId="0" borderId="0" xfId="48" applyNumberFormat="1" applyFont="1" applyFill="1" applyBorder="1" applyProtection="1">
      <protection locked="0"/>
    </xf>
    <xf numFmtId="173" fontId="23" fillId="0" borderId="47" xfId="48" applyNumberFormat="1" applyFont="1" applyFill="1" applyBorder="1" applyProtection="1">
      <protection locked="0"/>
    </xf>
    <xf numFmtId="173" fontId="23" fillId="0" borderId="20" xfId="48" applyNumberFormat="1" applyFont="1" applyFill="1" applyBorder="1" applyProtection="1">
      <protection locked="0"/>
    </xf>
    <xf numFmtId="173" fontId="25" fillId="25" borderId="54" xfId="48" applyNumberFormat="1" applyFont="1" applyFill="1" applyBorder="1" applyAlignment="1" applyProtection="1">
      <protection locked="0"/>
    </xf>
    <xf numFmtId="173" fontId="25" fillId="25" borderId="40" xfId="48" applyNumberFormat="1" applyFont="1" applyFill="1" applyBorder="1" applyAlignment="1" applyProtection="1">
      <alignment horizontal="right"/>
      <protection locked="0"/>
    </xf>
    <xf numFmtId="173" fontId="25" fillId="25" borderId="40" xfId="48" applyNumberFormat="1" applyFont="1" applyFill="1" applyBorder="1" applyAlignment="1" applyProtection="1">
      <protection locked="0"/>
    </xf>
    <xf numFmtId="173" fontId="25" fillId="25" borderId="39" xfId="48" applyNumberFormat="1" applyFont="1" applyFill="1" applyBorder="1" applyAlignment="1" applyProtection="1">
      <alignment horizontal="right"/>
      <protection locked="0"/>
    </xf>
    <xf numFmtId="167" fontId="23" fillId="0" borderId="0" xfId="52" applyNumberFormat="1" applyFont="1"/>
    <xf numFmtId="167" fontId="23" fillId="24" borderId="0" xfId="48" applyNumberFormat="1" applyFont="1" applyFill="1"/>
    <xf numFmtId="167" fontId="23" fillId="0" borderId="0" xfId="52" applyNumberFormat="1" applyFont="1" applyProtection="1">
      <protection locked="0"/>
    </xf>
    <xf numFmtId="167" fontId="25" fillId="0" borderId="31" xfId="52" applyNumberFormat="1" applyFont="1" applyBorder="1" applyAlignment="1" applyProtection="1">
      <alignment horizontal="center"/>
      <protection locked="0"/>
    </xf>
    <xf numFmtId="167" fontId="25" fillId="0" borderId="34" xfId="52" applyNumberFormat="1" applyFont="1" applyBorder="1" applyAlignment="1" applyProtection="1">
      <alignment horizontal="center"/>
      <protection locked="0"/>
    </xf>
    <xf numFmtId="167" fontId="25" fillId="0" borderId="35" xfId="52" applyNumberFormat="1" applyFont="1" applyBorder="1" applyAlignment="1" applyProtection="1">
      <alignment horizontal="center"/>
      <protection locked="0"/>
    </xf>
    <xf numFmtId="167" fontId="25" fillId="0" borderId="49" xfId="52" applyNumberFormat="1" applyFont="1" applyBorder="1" applyAlignment="1" applyProtection="1">
      <alignment horizontal="center"/>
      <protection locked="0"/>
    </xf>
    <xf numFmtId="167" fontId="25" fillId="0" borderId="81" xfId="52" applyNumberFormat="1" applyFont="1" applyBorder="1" applyProtection="1">
      <protection locked="0"/>
    </xf>
    <xf numFmtId="167" fontId="25" fillId="0" borderId="34" xfId="52" applyNumberFormat="1" applyFont="1" applyBorder="1" applyProtection="1">
      <protection locked="0"/>
    </xf>
    <xf numFmtId="167" fontId="25" fillId="0" borderId="31" xfId="52" applyNumberFormat="1" applyFont="1" applyBorder="1" applyProtection="1">
      <protection locked="0"/>
    </xf>
    <xf numFmtId="167" fontId="25" fillId="0" borderId="47" xfId="52" applyNumberFormat="1" applyFont="1" applyBorder="1" applyProtection="1">
      <protection locked="0"/>
    </xf>
    <xf numFmtId="167" fontId="23" fillId="0" borderId="20" xfId="52" applyNumberFormat="1" applyFont="1" applyBorder="1" applyAlignment="1" applyProtection="1">
      <alignment horizontal="left" vertical="center" wrapText="1"/>
      <protection locked="0"/>
    </xf>
    <xf numFmtId="167" fontId="23" fillId="0" borderId="20" xfId="32" applyNumberFormat="1" applyFont="1" applyFill="1" applyBorder="1" applyAlignment="1" applyProtection="1">
      <alignment horizontal="center" vertical="center"/>
      <protection locked="0"/>
    </xf>
    <xf numFmtId="167" fontId="23" fillId="0" borderId="20" xfId="36" applyNumberFormat="1" applyFont="1" applyFill="1" applyBorder="1" applyAlignment="1" applyProtection="1">
      <alignment horizontal="center" vertical="center"/>
      <protection locked="0"/>
    </xf>
    <xf numFmtId="167" fontId="23" fillId="0" borderId="20" xfId="52" applyNumberFormat="1" applyFont="1" applyFill="1" applyBorder="1" applyAlignment="1" applyProtection="1">
      <alignment horizontal="center" vertical="center"/>
      <protection locked="0"/>
    </xf>
    <xf numFmtId="167" fontId="23" fillId="0" borderId="84" xfId="32" applyNumberFormat="1" applyFont="1" applyFill="1" applyBorder="1" applyAlignment="1" applyProtection="1">
      <alignment horizontal="center" vertical="center"/>
      <protection locked="0"/>
    </xf>
    <xf numFmtId="167" fontId="23" fillId="0" borderId="20" xfId="52" applyNumberFormat="1" applyFont="1" applyFill="1" applyBorder="1" applyAlignment="1" applyProtection="1">
      <alignment horizontal="left" vertical="center" wrapText="1"/>
      <protection locked="0"/>
    </xf>
    <xf numFmtId="167" fontId="23" fillId="0" borderId="20" xfId="32" applyNumberFormat="1" applyFont="1" applyBorder="1" applyAlignment="1" applyProtection="1">
      <alignment horizontal="center" vertical="center"/>
      <protection locked="0"/>
    </xf>
    <xf numFmtId="167" fontId="25" fillId="0" borderId="83" xfId="52" applyNumberFormat="1" applyFont="1" applyBorder="1" applyAlignment="1" applyProtection="1">
      <alignment horizontal="left" vertical="center"/>
      <protection locked="0"/>
    </xf>
    <xf numFmtId="167" fontId="23" fillId="0" borderId="20" xfId="36" applyNumberFormat="1" applyFont="1" applyBorder="1" applyAlignment="1" applyProtection="1">
      <alignment horizontal="center" vertical="center"/>
      <protection locked="0"/>
    </xf>
    <xf numFmtId="167" fontId="23" fillId="0" borderId="0" xfId="52" applyNumberFormat="1" applyFont="1" applyFill="1"/>
    <xf numFmtId="167" fontId="25" fillId="0" borderId="83" xfId="52" applyNumberFormat="1" applyFont="1" applyBorder="1" applyAlignment="1" applyProtection="1">
      <alignment horizontal="center" vertical="center"/>
      <protection locked="0"/>
    </xf>
    <xf numFmtId="167" fontId="25" fillId="0" borderId="20" xfId="52" applyNumberFormat="1" applyFont="1" applyFill="1" applyBorder="1" applyAlignment="1" applyProtection="1">
      <alignment horizontal="center" vertical="center"/>
      <protection locked="0"/>
    </xf>
    <xf numFmtId="167" fontId="25" fillId="0" borderId="20" xfId="32" applyNumberFormat="1" applyFont="1" applyBorder="1" applyAlignment="1" applyProtection="1">
      <alignment horizontal="center" vertical="center"/>
      <protection locked="0"/>
    </xf>
    <xf numFmtId="167" fontId="25" fillId="0" borderId="20" xfId="52" applyNumberFormat="1" applyFont="1" applyBorder="1" applyAlignment="1" applyProtection="1">
      <alignment horizontal="center" vertical="center"/>
      <protection locked="0"/>
    </xf>
    <xf numFmtId="167" fontId="25" fillId="0" borderId="84" xfId="52" applyNumberFormat="1" applyFont="1" applyBorder="1" applyAlignment="1" applyProtection="1">
      <alignment horizontal="center" vertical="center"/>
      <protection locked="0"/>
    </xf>
    <xf numFmtId="167" fontId="23" fillId="0" borderId="83" xfId="52" applyNumberFormat="1" applyFont="1" applyBorder="1" applyProtection="1">
      <protection locked="0"/>
    </xf>
    <xf numFmtId="167" fontId="23" fillId="0" borderId="20" xfId="52" applyNumberFormat="1" applyFont="1" applyBorder="1" applyProtection="1">
      <protection locked="0"/>
    </xf>
    <xf numFmtId="167" fontId="23" fillId="0" borderId="84" xfId="52" applyNumberFormat="1" applyFont="1" applyBorder="1" applyProtection="1">
      <protection locked="0"/>
    </xf>
    <xf numFmtId="167" fontId="25" fillId="25" borderId="89" xfId="51" applyNumberFormat="1" applyFont="1" applyFill="1" applyBorder="1" applyAlignment="1" applyProtection="1">
      <protection locked="0"/>
    </xf>
    <xf numFmtId="167" fontId="25" fillId="25" borderId="90" xfId="51" applyNumberFormat="1" applyFont="1" applyFill="1" applyBorder="1" applyAlignment="1" applyProtection="1">
      <protection locked="0"/>
    </xf>
    <xf numFmtId="167" fontId="25" fillId="25" borderId="91" xfId="51" applyNumberFormat="1" applyFont="1" applyFill="1" applyBorder="1" applyAlignment="1" applyProtection="1">
      <protection locked="0"/>
    </xf>
    <xf numFmtId="167" fontId="25" fillId="0" borderId="0" xfId="52" applyNumberFormat="1" applyFont="1" applyFill="1" applyProtection="1"/>
    <xf numFmtId="167" fontId="25" fillId="0" borderId="0" xfId="52" applyNumberFormat="1" applyFont="1" applyProtection="1"/>
    <xf numFmtId="173" fontId="25" fillId="0" borderId="0" xfId="32" applyNumberFormat="1" applyFont="1" applyFill="1"/>
    <xf numFmtId="173" fontId="23" fillId="0" borderId="0" xfId="32" applyNumberFormat="1" applyFont="1" applyFill="1" applyProtection="1">
      <protection hidden="1"/>
    </xf>
    <xf numFmtId="173" fontId="23" fillId="0" borderId="0" xfId="32" applyNumberFormat="1" applyFont="1" applyFill="1"/>
    <xf numFmtId="173" fontId="25" fillId="0" borderId="0" xfId="32" applyNumberFormat="1" applyFont="1" applyFill="1" applyAlignment="1" applyProtection="1">
      <alignment horizontal="center"/>
      <protection hidden="1"/>
    </xf>
    <xf numFmtId="173" fontId="23" fillId="24" borderId="0" xfId="32" applyNumberFormat="1" applyFont="1" applyFill="1"/>
    <xf numFmtId="173" fontId="40" fillId="0" borderId="0" xfId="32" applyNumberFormat="1" applyFont="1" applyFill="1" applyProtection="1">
      <protection hidden="1"/>
    </xf>
    <xf numFmtId="173" fontId="25" fillId="0" borderId="0" xfId="32" applyNumberFormat="1" applyFont="1" applyFill="1" applyAlignment="1" applyProtection="1">
      <alignment horizontal="left"/>
      <protection hidden="1"/>
    </xf>
    <xf numFmtId="173" fontId="25" fillId="0" borderId="0" xfId="32" quotePrefix="1" applyNumberFormat="1" applyFont="1" applyFill="1" applyAlignment="1" applyProtection="1">
      <alignment horizontal="right"/>
      <protection hidden="1"/>
    </xf>
    <xf numFmtId="173" fontId="23" fillId="0" borderId="15" xfId="32" applyNumberFormat="1" applyFont="1" applyFill="1" applyBorder="1" applyAlignment="1" applyProtection="1">
      <alignment horizontal="center"/>
      <protection hidden="1"/>
    </xf>
    <xf numFmtId="173" fontId="25" fillId="0" borderId="15" xfId="32" applyNumberFormat="1" applyFont="1" applyFill="1" applyBorder="1" applyAlignment="1" applyProtection="1">
      <alignment horizontal="center"/>
      <protection hidden="1"/>
    </xf>
    <xf numFmtId="173" fontId="23" fillId="0" borderId="16" xfId="32" applyNumberFormat="1" applyFont="1" applyFill="1" applyBorder="1" applyProtection="1">
      <protection hidden="1"/>
    </xf>
    <xf numFmtId="173" fontId="25" fillId="0" borderId="17" xfId="32" applyNumberFormat="1" applyFont="1" applyFill="1" applyBorder="1" applyProtection="1">
      <protection hidden="1"/>
    </xf>
    <xf numFmtId="173" fontId="23" fillId="0" borderId="18" xfId="32" applyNumberFormat="1" applyFont="1" applyFill="1" applyBorder="1" applyProtection="1">
      <protection hidden="1"/>
    </xf>
    <xf numFmtId="173" fontId="25" fillId="0" borderId="12" xfId="32" applyNumberFormat="1" applyFont="1" applyFill="1" applyBorder="1" applyAlignment="1" applyProtection="1">
      <alignment horizontal="center"/>
      <protection hidden="1"/>
    </xf>
    <xf numFmtId="173" fontId="25" fillId="0" borderId="20" xfId="32" applyNumberFormat="1" applyFont="1" applyFill="1" applyBorder="1" applyAlignment="1" applyProtection="1">
      <alignment horizontal="center"/>
      <protection hidden="1"/>
    </xf>
    <xf numFmtId="173" fontId="25" fillId="0" borderId="10" xfId="32" applyNumberFormat="1" applyFont="1" applyFill="1" applyBorder="1" applyAlignment="1" applyProtection="1">
      <alignment horizontal="center"/>
      <protection hidden="1"/>
    </xf>
    <xf numFmtId="173" fontId="25" fillId="0" borderId="15" xfId="32" quotePrefix="1" applyNumberFormat="1" applyFont="1" applyFill="1" applyBorder="1" applyAlignment="1" applyProtection="1">
      <alignment horizontal="left"/>
      <protection hidden="1"/>
    </xf>
    <xf numFmtId="173" fontId="25" fillId="0" borderId="11" xfId="32" applyNumberFormat="1" applyFont="1" applyFill="1" applyBorder="1" applyAlignment="1" applyProtection="1">
      <alignment horizontal="center"/>
      <protection hidden="1"/>
    </xf>
    <xf numFmtId="173" fontId="25" fillId="0" borderId="14" xfId="32" applyNumberFormat="1" applyFont="1" applyFill="1" applyBorder="1" applyAlignment="1" applyProtection="1">
      <alignment horizontal="center"/>
      <protection hidden="1"/>
    </xf>
    <xf numFmtId="173" fontId="23" fillId="0" borderId="21" xfId="32" applyNumberFormat="1" applyFont="1" applyFill="1" applyBorder="1" applyAlignment="1" applyProtection="1">
      <alignment horizontal="center"/>
      <protection hidden="1"/>
    </xf>
    <xf numFmtId="173" fontId="25" fillId="0" borderId="21" xfId="32" applyNumberFormat="1" applyFont="1" applyFill="1" applyBorder="1" applyAlignment="1" applyProtection="1">
      <alignment horizontal="center"/>
      <protection hidden="1"/>
    </xf>
    <xf numFmtId="173" fontId="25" fillId="0" borderId="22" xfId="32" applyNumberFormat="1" applyFont="1" applyFill="1" applyBorder="1" applyAlignment="1" applyProtection="1">
      <alignment horizontal="center"/>
      <protection hidden="1"/>
    </xf>
    <xf numFmtId="173" fontId="25" fillId="0" borderId="23" xfId="32" applyNumberFormat="1" applyFont="1" applyFill="1" applyBorder="1" applyAlignment="1" applyProtection="1">
      <alignment horizontal="center"/>
      <protection hidden="1"/>
    </xf>
    <xf numFmtId="173" fontId="25" fillId="0" borderId="24" xfId="32" applyNumberFormat="1" applyFont="1" applyFill="1" applyBorder="1" applyAlignment="1" applyProtection="1">
      <alignment horizontal="center"/>
      <protection hidden="1"/>
    </xf>
    <xf numFmtId="173" fontId="25" fillId="25" borderId="69" xfId="32" applyNumberFormat="1" applyFont="1" applyFill="1" applyBorder="1" applyAlignment="1" applyProtection="1">
      <alignment horizontal="left"/>
    </xf>
    <xf numFmtId="173" fontId="23" fillId="0" borderId="13" xfId="32" applyNumberFormat="1" applyFont="1" applyFill="1" applyBorder="1" applyProtection="1">
      <protection hidden="1"/>
    </xf>
    <xf numFmtId="173" fontId="23" fillId="0" borderId="20" xfId="32" applyNumberFormat="1" applyFont="1" applyFill="1" applyBorder="1" applyProtection="1">
      <protection hidden="1"/>
    </xf>
    <xf numFmtId="173" fontId="23" fillId="0" borderId="22" xfId="32" applyNumberFormat="1" applyFont="1" applyFill="1" applyBorder="1" applyProtection="1">
      <protection hidden="1"/>
    </xf>
    <xf numFmtId="173" fontId="23" fillId="0" borderId="21" xfId="32" applyNumberFormat="1" applyFont="1" applyFill="1" applyBorder="1" applyProtection="1">
      <protection hidden="1"/>
    </xf>
    <xf numFmtId="173" fontId="23" fillId="0" borderId="23" xfId="32" applyNumberFormat="1" applyFont="1" applyFill="1" applyBorder="1" applyProtection="1">
      <protection hidden="1"/>
    </xf>
    <xf numFmtId="173" fontId="23" fillId="0" borderId="15" xfId="32" applyNumberFormat="1" applyFont="1" applyFill="1" applyBorder="1" applyProtection="1">
      <protection hidden="1"/>
    </xf>
    <xf numFmtId="170" fontId="44" fillId="0" borderId="0" xfId="0" applyNumberFormat="1" applyFont="1" applyProtection="1"/>
    <xf numFmtId="173" fontId="23" fillId="0" borderId="31" xfId="32" applyNumberFormat="1" applyFont="1" applyBorder="1" applyProtection="1">
      <protection locked="0"/>
    </xf>
    <xf numFmtId="173" fontId="25" fillId="0" borderId="36" xfId="32" applyNumberFormat="1" applyFont="1" applyBorder="1" applyProtection="1"/>
    <xf numFmtId="173" fontId="25" fillId="0" borderId="36" xfId="32" applyNumberFormat="1" applyFont="1" applyBorder="1" applyProtection="1">
      <protection locked="0"/>
    </xf>
    <xf numFmtId="173" fontId="25" fillId="0" borderId="27" xfId="32" applyNumberFormat="1" applyFont="1" applyBorder="1" applyAlignment="1" applyProtection="1">
      <alignment horizontal="center"/>
      <protection locked="0"/>
    </xf>
    <xf numFmtId="173" fontId="25" fillId="0" borderId="31" xfId="32" applyNumberFormat="1" applyFont="1" applyBorder="1" applyAlignment="1" applyProtection="1">
      <alignment horizontal="center"/>
      <protection locked="0"/>
    </xf>
    <xf numFmtId="173" fontId="25" fillId="0" borderId="35" xfId="32" applyNumberFormat="1" applyFont="1" applyBorder="1" applyAlignment="1" applyProtection="1">
      <alignment horizontal="center"/>
      <protection locked="0"/>
    </xf>
    <xf numFmtId="173" fontId="23" fillId="0" borderId="27" xfId="32" applyNumberFormat="1" applyFont="1" applyBorder="1" applyProtection="1">
      <protection locked="0"/>
    </xf>
    <xf numFmtId="173" fontId="23" fillId="0" borderId="31" xfId="32" applyNumberFormat="1" applyFont="1" applyBorder="1" applyAlignment="1" applyProtection="1">
      <alignment horizontal="center"/>
      <protection locked="0"/>
    </xf>
    <xf numFmtId="166" fontId="42" fillId="25" borderId="16" xfId="35" applyNumberFormat="1" applyFont="1" applyFill="1" applyBorder="1" applyAlignment="1">
      <alignment horizontal="center" vertical="center"/>
    </xf>
    <xf numFmtId="166" fontId="42" fillId="25" borderId="17" xfId="35" applyNumberFormat="1" applyFont="1" applyFill="1" applyBorder="1" applyAlignment="1">
      <alignment horizontal="center" vertical="center"/>
    </xf>
    <xf numFmtId="166" fontId="42" fillId="25" borderId="18" xfId="35" applyNumberFormat="1" applyFont="1" applyFill="1" applyBorder="1" applyAlignment="1">
      <alignment horizontal="center" vertical="center"/>
    </xf>
    <xf numFmtId="174" fontId="24" fillId="0" borderId="22" xfId="51" applyNumberFormat="1" applyFont="1" applyBorder="1" applyAlignment="1">
      <alignment horizontal="center" vertical="center"/>
    </xf>
    <xf numFmtId="174" fontId="24" fillId="0" borderId="23" xfId="51" applyNumberFormat="1" applyFont="1" applyBorder="1" applyAlignment="1">
      <alignment horizontal="center" vertical="center"/>
    </xf>
    <xf numFmtId="174" fontId="24" fillId="0" borderId="24" xfId="51" applyNumberFormat="1" applyFont="1" applyBorder="1" applyAlignment="1">
      <alignment horizontal="center" vertical="center"/>
    </xf>
    <xf numFmtId="166" fontId="25" fillId="25" borderId="15" xfId="35" applyNumberFormat="1" applyFont="1" applyFill="1" applyBorder="1" applyAlignment="1">
      <alignment horizontal="center" vertical="center" textRotation="90"/>
    </xf>
    <xf numFmtId="166" fontId="25" fillId="25" borderId="20" xfId="35" applyNumberFormat="1" applyFont="1" applyFill="1" applyBorder="1" applyAlignment="1">
      <alignment horizontal="center" vertical="center" textRotation="90"/>
    </xf>
    <xf numFmtId="166" fontId="25" fillId="25" borderId="21" xfId="35" applyNumberFormat="1" applyFont="1" applyFill="1" applyBorder="1" applyAlignment="1">
      <alignment horizontal="center" vertical="center" textRotation="90"/>
    </xf>
    <xf numFmtId="166" fontId="43" fillId="25" borderId="15" xfId="35" applyNumberFormat="1" applyFont="1" applyFill="1" applyBorder="1" applyAlignment="1">
      <alignment horizontal="center" vertical="center" textRotation="90"/>
    </xf>
    <xf numFmtId="166" fontId="43" fillId="25" borderId="20" xfId="35" applyNumberFormat="1" applyFont="1" applyFill="1" applyBorder="1" applyAlignment="1">
      <alignment horizontal="center" vertical="center" textRotation="90"/>
    </xf>
    <xf numFmtId="166" fontId="43" fillId="25" borderId="21" xfId="35" applyNumberFormat="1" applyFont="1" applyFill="1" applyBorder="1" applyAlignment="1">
      <alignment horizontal="center" vertical="center" textRotation="90"/>
    </xf>
    <xf numFmtId="166" fontId="25" fillId="25" borderId="16" xfId="35" applyNumberFormat="1" applyFont="1" applyFill="1" applyBorder="1" applyAlignment="1">
      <alignment horizontal="left" vertical="center"/>
    </xf>
    <xf numFmtId="166" fontId="25" fillId="25" borderId="18" xfId="35" applyNumberFormat="1" applyFont="1" applyFill="1" applyBorder="1" applyAlignment="1">
      <alignment horizontal="left" vertical="center"/>
    </xf>
    <xf numFmtId="168" fontId="25" fillId="25" borderId="15" xfId="55" applyNumberFormat="1" applyFont="1" applyFill="1" applyBorder="1" applyAlignment="1" applyProtection="1">
      <alignment horizontal="center" vertical="center" textRotation="90"/>
      <protection locked="0"/>
    </xf>
    <xf numFmtId="168" fontId="25" fillId="25" borderId="20" xfId="55" applyNumberFormat="1" applyFont="1" applyFill="1" applyBorder="1" applyAlignment="1" applyProtection="1">
      <alignment horizontal="center" vertical="center" textRotation="90"/>
      <protection locked="0"/>
    </xf>
    <xf numFmtId="168" fontId="25" fillId="25" borderId="21" xfId="55" applyNumberFormat="1" applyFont="1" applyFill="1" applyBorder="1" applyAlignment="1" applyProtection="1">
      <alignment horizontal="center" vertical="center" textRotation="90"/>
      <protection locked="0"/>
    </xf>
    <xf numFmtId="174" fontId="24" fillId="0" borderId="15" xfId="51" applyNumberFormat="1" applyFont="1" applyFill="1" applyBorder="1" applyAlignment="1" applyProtection="1">
      <alignment horizontal="center" vertical="center"/>
      <protection locked="0"/>
    </xf>
    <xf numFmtId="174" fontId="24" fillId="0" borderId="21" xfId="51" applyNumberFormat="1" applyFont="1" applyFill="1" applyBorder="1" applyAlignment="1" applyProtection="1">
      <alignment horizontal="center" vertical="center"/>
      <protection locked="0"/>
    </xf>
    <xf numFmtId="168" fontId="25" fillId="0" borderId="15" xfId="32" applyNumberFormat="1" applyFont="1" applyFill="1" applyBorder="1" applyAlignment="1" applyProtection="1">
      <alignment horizontal="center" vertical="center" textRotation="90"/>
      <protection locked="0"/>
    </xf>
    <xf numFmtId="168" fontId="25" fillId="0" borderId="20" xfId="32" applyNumberFormat="1" applyFont="1" applyFill="1" applyBorder="1" applyAlignment="1" applyProtection="1">
      <alignment horizontal="center" vertical="center" textRotation="90"/>
      <protection locked="0"/>
    </xf>
    <xf numFmtId="168" fontId="25" fillId="0" borderId="21" xfId="32" applyNumberFormat="1" applyFont="1" applyFill="1" applyBorder="1" applyAlignment="1" applyProtection="1">
      <alignment horizontal="center" vertical="center" textRotation="90"/>
      <protection locked="0"/>
    </xf>
    <xf numFmtId="168" fontId="25" fillId="25" borderId="16" xfId="32" applyNumberFormat="1" applyFont="1" applyFill="1" applyBorder="1" applyAlignment="1">
      <alignment horizontal="center" vertical="center"/>
    </xf>
    <xf numFmtId="168" fontId="25" fillId="25" borderId="17" xfId="32" applyNumberFormat="1" applyFont="1" applyFill="1" applyBorder="1" applyAlignment="1">
      <alignment horizontal="center" vertical="center"/>
    </xf>
    <xf numFmtId="168" fontId="25" fillId="25" borderId="18" xfId="32" applyNumberFormat="1" applyFont="1" applyFill="1" applyBorder="1" applyAlignment="1">
      <alignment horizontal="center" vertical="center"/>
    </xf>
    <xf numFmtId="167" fontId="25" fillId="0" borderId="17" xfId="32" applyNumberFormat="1" applyFont="1" applyFill="1" applyBorder="1" applyAlignment="1" applyProtection="1">
      <alignment horizontal="right" indent="1"/>
      <protection locked="0"/>
    </xf>
    <xf numFmtId="168" fontId="25" fillId="0" borderId="15" xfId="32" applyNumberFormat="1" applyFont="1" applyFill="1" applyBorder="1" applyAlignment="1" applyProtection="1">
      <alignment horizontal="center" vertical="distributed"/>
      <protection locked="0"/>
    </xf>
    <xf numFmtId="168" fontId="25" fillId="0" borderId="20" xfId="32" applyNumberFormat="1" applyFont="1" applyFill="1" applyBorder="1" applyAlignment="1" applyProtection="1">
      <alignment horizontal="center" vertical="distributed"/>
      <protection locked="0"/>
    </xf>
    <xf numFmtId="168" fontId="25" fillId="0" borderId="21" xfId="32" applyNumberFormat="1" applyFont="1" applyFill="1" applyBorder="1" applyAlignment="1" applyProtection="1">
      <alignment horizontal="center" vertical="distributed"/>
      <protection locked="0"/>
    </xf>
    <xf numFmtId="167" fontId="25" fillId="0" borderId="16" xfId="32" applyNumberFormat="1" applyFont="1" applyFill="1" applyBorder="1" applyAlignment="1" applyProtection="1">
      <alignment horizontal="center" vertical="center"/>
      <protection locked="0"/>
    </xf>
    <xf numFmtId="167" fontId="25" fillId="0" borderId="18" xfId="32" applyNumberFormat="1" applyFont="1" applyFill="1" applyBorder="1" applyAlignment="1" applyProtection="1">
      <alignment horizontal="center" vertical="center"/>
      <protection locked="0"/>
    </xf>
    <xf numFmtId="167" fontId="25" fillId="0" borderId="15" xfId="32" applyNumberFormat="1" applyFont="1" applyFill="1" applyBorder="1" applyAlignment="1" applyProtection="1">
      <alignment horizontal="center" vertical="center" wrapText="1"/>
      <protection locked="0"/>
    </xf>
    <xf numFmtId="167" fontId="25" fillId="0" borderId="20" xfId="32" applyNumberFormat="1" applyFont="1" applyFill="1" applyBorder="1" applyAlignment="1" applyProtection="1">
      <alignment horizontal="center" vertical="center" wrapText="1"/>
      <protection locked="0"/>
    </xf>
    <xf numFmtId="167" fontId="25" fillId="0" borderId="21" xfId="32" applyNumberFormat="1" applyFont="1" applyFill="1" applyBorder="1" applyAlignment="1" applyProtection="1">
      <alignment horizontal="center" vertical="center" wrapText="1"/>
      <protection locked="0"/>
    </xf>
    <xf numFmtId="173" fontId="23" fillId="0" borderId="0" xfId="32" applyNumberFormat="1" applyFont="1" applyBorder="1" applyAlignment="1" applyProtection="1">
      <alignment horizontal="left"/>
      <protection locked="0"/>
    </xf>
    <xf numFmtId="173" fontId="31" fillId="25" borderId="16" xfId="32" applyNumberFormat="1" applyFont="1" applyFill="1" applyBorder="1" applyAlignment="1">
      <alignment horizontal="center" vertical="center"/>
    </xf>
    <xf numFmtId="173" fontId="31" fillId="25" borderId="17" xfId="32" applyNumberFormat="1" applyFont="1" applyFill="1" applyBorder="1" applyAlignment="1">
      <alignment horizontal="center" vertical="center"/>
    </xf>
    <xf numFmtId="173" fontId="31" fillId="25" borderId="18" xfId="32" applyNumberFormat="1" applyFont="1" applyFill="1" applyBorder="1" applyAlignment="1">
      <alignment horizontal="center" vertical="center"/>
    </xf>
    <xf numFmtId="173" fontId="25" fillId="25" borderId="0" xfId="32" applyNumberFormat="1" applyFont="1" applyFill="1" applyBorder="1" applyAlignment="1" applyProtection="1">
      <alignment horizontal="left"/>
      <protection locked="0"/>
    </xf>
    <xf numFmtId="173" fontId="25" fillId="0" borderId="16" xfId="32" applyNumberFormat="1" applyFont="1" applyBorder="1" applyAlignment="1" applyProtection="1">
      <alignment horizontal="center" vertical="center"/>
      <protection locked="0"/>
    </xf>
    <xf numFmtId="173" fontId="25" fillId="0" borderId="18" xfId="32" applyNumberFormat="1" applyFont="1" applyBorder="1" applyAlignment="1" applyProtection="1">
      <alignment horizontal="center" vertical="center"/>
      <protection locked="0"/>
    </xf>
    <xf numFmtId="173" fontId="25" fillId="0" borderId="15" xfId="32" applyNumberFormat="1" applyFont="1" applyBorder="1" applyAlignment="1" applyProtection="1">
      <alignment horizontal="center" vertical="distributed"/>
      <protection locked="0"/>
    </xf>
    <xf numFmtId="173" fontId="25" fillId="0" borderId="20" xfId="32" applyNumberFormat="1" applyFont="1" applyBorder="1" applyAlignment="1" applyProtection="1">
      <alignment horizontal="center" vertical="distributed"/>
      <protection locked="0"/>
    </xf>
    <xf numFmtId="173" fontId="25" fillId="0" borderId="16" xfId="32" applyNumberFormat="1" applyFont="1" applyFill="1" applyBorder="1" applyAlignment="1" applyProtection="1">
      <alignment horizontal="center" vertical="center"/>
      <protection locked="0"/>
    </xf>
    <xf numFmtId="173" fontId="25" fillId="0" borderId="18" xfId="32" applyNumberFormat="1" applyFont="1" applyFill="1" applyBorder="1" applyAlignment="1" applyProtection="1">
      <alignment horizontal="center" vertical="center"/>
      <protection locked="0"/>
    </xf>
    <xf numFmtId="173" fontId="25" fillId="0" borderId="17" xfId="32" applyNumberFormat="1" applyFont="1" applyFill="1" applyBorder="1" applyAlignment="1" applyProtection="1">
      <alignment horizontal="center" vertical="center"/>
      <protection locked="0"/>
    </xf>
    <xf numFmtId="173" fontId="25" fillId="0" borderId="10" xfId="32" applyNumberFormat="1" applyFont="1" applyFill="1" applyBorder="1" applyAlignment="1" applyProtection="1">
      <alignment horizontal="center" vertical="center"/>
      <protection locked="0"/>
    </xf>
    <xf numFmtId="173" fontId="25" fillId="0" borderId="22" xfId="32" applyNumberFormat="1" applyFont="1" applyFill="1" applyBorder="1" applyAlignment="1" applyProtection="1">
      <alignment horizontal="center" vertical="center"/>
      <protection locked="0"/>
    </xf>
    <xf numFmtId="173" fontId="25" fillId="0" borderId="15" xfId="32" applyNumberFormat="1" applyFont="1" applyFill="1" applyBorder="1" applyAlignment="1" applyProtection="1">
      <alignment horizontal="center" vertical="center" wrapText="1"/>
      <protection locked="0"/>
    </xf>
    <xf numFmtId="173" fontId="25" fillId="0" borderId="21" xfId="32" applyNumberFormat="1" applyFont="1" applyFill="1" applyBorder="1" applyAlignment="1" applyProtection="1">
      <alignment horizontal="center" vertical="center"/>
      <protection locked="0"/>
    </xf>
    <xf numFmtId="173" fontId="25" fillId="0" borderId="11" xfId="32" applyNumberFormat="1" applyFont="1" applyFill="1" applyBorder="1" applyAlignment="1" applyProtection="1">
      <alignment horizontal="center" vertical="center"/>
      <protection locked="0"/>
    </xf>
    <xf numFmtId="173" fontId="25" fillId="0" borderId="23" xfId="32" applyNumberFormat="1" applyFont="1" applyFill="1" applyBorder="1" applyAlignment="1" applyProtection="1">
      <alignment horizontal="center" vertical="center"/>
      <protection locked="0"/>
    </xf>
    <xf numFmtId="169" fontId="23" fillId="0" borderId="74" xfId="52" applyNumberFormat="1" applyFont="1" applyBorder="1" applyAlignment="1">
      <alignment horizontal="center" vertical="center"/>
    </xf>
    <xf numFmtId="169" fontId="23" fillId="0" borderId="75" xfId="52" applyNumberFormat="1" applyFont="1" applyBorder="1" applyAlignment="1">
      <alignment horizontal="center" vertical="center"/>
    </xf>
    <xf numFmtId="169" fontId="23" fillId="0" borderId="76" xfId="52" applyNumberFormat="1" applyFont="1" applyBorder="1" applyAlignment="1">
      <alignment horizontal="center" vertical="center"/>
    </xf>
    <xf numFmtId="169" fontId="23" fillId="0" borderId="77" xfId="52" applyNumberFormat="1" applyFont="1" applyBorder="1" applyAlignment="1">
      <alignment horizontal="center" vertical="center"/>
    </xf>
    <xf numFmtId="168" fontId="31" fillId="25" borderId="16" xfId="32" applyNumberFormat="1" applyFont="1" applyFill="1" applyBorder="1" applyAlignment="1">
      <alignment horizontal="center" vertical="center"/>
    </xf>
    <xf numFmtId="168" fontId="31" fillId="25" borderId="17" xfId="32" applyNumberFormat="1" applyFont="1" applyFill="1" applyBorder="1" applyAlignment="1">
      <alignment horizontal="center" vertical="center"/>
    </xf>
    <xf numFmtId="168" fontId="31" fillId="25" borderId="18" xfId="32" applyNumberFormat="1" applyFont="1" applyFill="1" applyBorder="1" applyAlignment="1">
      <alignment horizontal="center" vertical="center"/>
    </xf>
    <xf numFmtId="0" fontId="23" fillId="24" borderId="92" xfId="52" applyFont="1" applyFill="1" applyBorder="1" applyAlignment="1">
      <alignment horizontal="right"/>
    </xf>
    <xf numFmtId="169" fontId="25" fillId="0" borderId="81" xfId="52" applyNumberFormat="1" applyFont="1" applyBorder="1" applyAlignment="1">
      <alignment horizontal="center" vertical="center" wrapText="1"/>
    </xf>
    <xf numFmtId="169" fontId="25" fillId="0" borderId="83" xfId="52" applyNumberFormat="1" applyFont="1" applyBorder="1" applyAlignment="1">
      <alignment horizontal="center" vertical="center" wrapText="1"/>
    </xf>
    <xf numFmtId="169" fontId="25" fillId="0" borderId="85" xfId="52" applyNumberFormat="1" applyFont="1" applyBorder="1" applyAlignment="1">
      <alignment horizontal="center" vertical="center" wrapText="1"/>
    </xf>
    <xf numFmtId="169" fontId="25" fillId="0" borderId="15" xfId="52" applyNumberFormat="1" applyFont="1" applyBorder="1" applyAlignment="1">
      <alignment horizontal="center" vertical="center" wrapText="1"/>
    </xf>
    <xf numFmtId="169" fontId="25" fillId="0" borderId="20" xfId="52" applyNumberFormat="1" applyFont="1" applyBorder="1" applyAlignment="1">
      <alignment horizontal="center" vertical="center" wrapText="1"/>
    </xf>
    <xf numFmtId="169" fontId="25" fillId="0" borderId="86" xfId="52" applyNumberFormat="1" applyFont="1" applyBorder="1" applyAlignment="1">
      <alignment horizontal="center" vertical="center" wrapText="1"/>
    </xf>
    <xf numFmtId="169" fontId="25" fillId="0" borderId="82" xfId="52" applyNumberFormat="1" applyFont="1" applyBorder="1" applyAlignment="1">
      <alignment horizontal="center" vertical="center" wrapText="1"/>
    </xf>
    <xf numFmtId="169" fontId="25" fillId="0" borderId="84" xfId="52" applyNumberFormat="1" applyFont="1" applyBorder="1" applyAlignment="1">
      <alignment horizontal="center" vertical="center" wrapText="1"/>
    </xf>
    <xf numFmtId="169" fontId="25" fillId="0" borderId="87" xfId="52" applyNumberFormat="1" applyFont="1" applyBorder="1" applyAlignment="1">
      <alignment horizontal="center" vertical="center" wrapText="1"/>
    </xf>
    <xf numFmtId="173" fontId="23" fillId="24" borderId="0" xfId="32" applyNumberFormat="1" applyFont="1" applyFill="1" applyAlignment="1">
      <alignment horizontal="right"/>
    </xf>
    <xf numFmtId="167" fontId="25" fillId="0" borderId="42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31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43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38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44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32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26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33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45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47" xfId="52" applyNumberFormat="1" applyFont="1" applyBorder="1" applyAlignment="1" applyProtection="1">
      <alignment horizontal="center" vertical="center" wrapText="1" shrinkToFit="1"/>
      <protection locked="0"/>
    </xf>
    <xf numFmtId="167" fontId="31" fillId="25" borderId="16" xfId="32" applyNumberFormat="1" applyFont="1" applyFill="1" applyBorder="1" applyAlignment="1">
      <alignment horizontal="center" vertical="center"/>
    </xf>
    <xf numFmtId="167" fontId="31" fillId="25" borderId="17" xfId="32" applyNumberFormat="1" applyFont="1" applyFill="1" applyBorder="1" applyAlignment="1">
      <alignment horizontal="center" vertical="center"/>
    </xf>
    <xf numFmtId="167" fontId="31" fillId="25" borderId="18" xfId="32" applyNumberFormat="1" applyFont="1" applyFill="1" applyBorder="1" applyAlignment="1">
      <alignment horizontal="center" vertical="center"/>
    </xf>
    <xf numFmtId="167" fontId="25" fillId="0" borderId="11" xfId="33" applyNumberFormat="1" applyFont="1" applyFill="1" applyBorder="1" applyAlignment="1" applyProtection="1">
      <alignment horizontal="right"/>
      <protection locked="0"/>
    </xf>
    <xf numFmtId="167" fontId="25" fillId="0" borderId="41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46" xfId="52" applyNumberFormat="1" applyFont="1" applyBorder="1" applyAlignment="1" applyProtection="1">
      <alignment horizontal="center" vertical="center" wrapText="1" shrinkToFit="1"/>
      <protection locked="0"/>
    </xf>
    <xf numFmtId="167" fontId="25" fillId="0" borderId="88" xfId="52" applyNumberFormat="1" applyFont="1" applyBorder="1" applyAlignment="1" applyProtection="1">
      <alignment horizontal="center" vertical="center" wrapText="1" shrinkToFit="1"/>
      <protection locked="0"/>
    </xf>
    <xf numFmtId="173" fontId="23" fillId="24" borderId="0" xfId="48" applyNumberFormat="1" applyFont="1" applyFill="1" applyAlignment="1">
      <alignment horizontal="right"/>
    </xf>
    <xf numFmtId="173" fontId="25" fillId="0" borderId="41" xfId="48" applyNumberFormat="1" applyFont="1" applyBorder="1" applyAlignment="1" applyProtection="1">
      <alignment horizontal="center" vertical="center"/>
      <protection locked="0"/>
    </xf>
    <xf numFmtId="173" fontId="25" fillId="0" borderId="46" xfId="48" applyNumberFormat="1" applyFont="1" applyBorder="1" applyAlignment="1" applyProtection="1">
      <alignment horizontal="center" vertical="center"/>
      <protection locked="0"/>
    </xf>
    <xf numFmtId="173" fontId="25" fillId="0" borderId="48" xfId="48" applyNumberFormat="1" applyFont="1" applyBorder="1" applyAlignment="1" applyProtection="1">
      <alignment horizontal="center" vertical="center"/>
      <protection locked="0"/>
    </xf>
    <xf numFmtId="173" fontId="25" fillId="0" borderId="42" xfId="48" applyNumberFormat="1" applyFont="1" applyBorder="1" applyAlignment="1" applyProtection="1">
      <alignment horizontal="center" wrapText="1"/>
      <protection locked="0"/>
    </xf>
    <xf numFmtId="173" fontId="25" fillId="0" borderId="31" xfId="48" applyNumberFormat="1" applyFont="1" applyBorder="1" applyAlignment="1" applyProtection="1">
      <alignment horizontal="center" wrapText="1"/>
      <protection locked="0"/>
    </xf>
    <xf numFmtId="173" fontId="25" fillId="0" borderId="35" xfId="48" applyNumberFormat="1" applyFont="1" applyBorder="1" applyAlignment="1" applyProtection="1">
      <alignment horizontal="center" wrapText="1"/>
      <protection locked="0"/>
    </xf>
    <xf numFmtId="173" fontId="25" fillId="0" borderId="43" xfId="48" applyNumberFormat="1" applyFont="1" applyBorder="1" applyAlignment="1" applyProtection="1">
      <alignment horizontal="center"/>
      <protection locked="0"/>
    </xf>
    <xf numFmtId="173" fontId="25" fillId="0" borderId="38" xfId="48" applyNumberFormat="1" applyFont="1" applyBorder="1" applyAlignment="1" applyProtection="1">
      <alignment horizontal="center"/>
      <protection locked="0"/>
    </xf>
    <xf numFmtId="173" fontId="25" fillId="0" borderId="44" xfId="48" applyNumberFormat="1" applyFont="1" applyBorder="1" applyAlignment="1" applyProtection="1">
      <alignment horizontal="center"/>
      <protection locked="0"/>
    </xf>
    <xf numFmtId="173" fontId="25" fillId="0" borderId="45" xfId="48" applyNumberFormat="1" applyFont="1" applyBorder="1" applyAlignment="1" applyProtection="1">
      <alignment horizontal="center" vertical="center" wrapText="1"/>
      <protection locked="0"/>
    </xf>
    <xf numFmtId="173" fontId="25" fillId="0" borderId="47" xfId="48" applyNumberFormat="1" applyFont="1" applyBorder="1" applyAlignment="1" applyProtection="1">
      <alignment horizontal="center" vertical="center" wrapText="1"/>
      <protection locked="0"/>
    </xf>
    <xf numFmtId="173" fontId="25" fillId="0" borderId="49" xfId="48" applyNumberFormat="1" applyFont="1" applyBorder="1" applyAlignment="1" applyProtection="1">
      <alignment horizontal="center" vertical="center" wrapText="1"/>
      <protection locked="0"/>
    </xf>
    <xf numFmtId="173" fontId="25" fillId="26" borderId="15" xfId="32" applyNumberFormat="1" applyFont="1" applyFill="1" applyBorder="1" applyAlignment="1" applyProtection="1">
      <alignment horizontal="center" vertical="center"/>
      <protection locked="0"/>
    </xf>
    <xf numFmtId="173" fontId="25" fillId="26" borderId="20" xfId="32" applyNumberFormat="1" applyFont="1" applyFill="1" applyBorder="1" applyAlignment="1" applyProtection="1">
      <alignment horizontal="center" vertical="center"/>
      <protection locked="0"/>
    </xf>
    <xf numFmtId="173" fontId="25" fillId="26" borderId="21" xfId="32" applyNumberFormat="1" applyFont="1" applyFill="1" applyBorder="1" applyAlignment="1" applyProtection="1">
      <alignment horizontal="center" vertical="center"/>
      <protection locked="0"/>
    </xf>
    <xf numFmtId="173" fontId="25" fillId="26" borderId="27" xfId="32" applyNumberFormat="1" applyFont="1" applyFill="1" applyBorder="1" applyAlignment="1" applyProtection="1">
      <alignment horizontal="center" vertical="center" wrapText="1"/>
      <protection locked="0"/>
    </xf>
    <xf numFmtId="173" fontId="25" fillId="26" borderId="55" xfId="32" applyNumberFormat="1" applyFont="1" applyFill="1" applyBorder="1" applyAlignment="1" applyProtection="1">
      <alignment horizontal="center" vertical="center" wrapText="1"/>
      <protection locked="0"/>
    </xf>
    <xf numFmtId="173" fontId="25" fillId="26" borderId="29" xfId="32" applyNumberFormat="1" applyFont="1" applyFill="1" applyBorder="1" applyAlignment="1" applyProtection="1">
      <alignment horizontal="center" vertical="center"/>
      <protection locked="0"/>
    </xf>
    <xf numFmtId="173" fontId="25" fillId="26" borderId="30" xfId="32" applyNumberFormat="1" applyFont="1" applyFill="1" applyBorder="1" applyAlignment="1" applyProtection="1">
      <alignment horizontal="center" vertical="center"/>
      <protection locked="0"/>
    </xf>
    <xf numFmtId="173" fontId="25" fillId="26" borderId="28" xfId="32" applyNumberFormat="1" applyFont="1" applyFill="1" applyBorder="1" applyAlignment="1" applyProtection="1">
      <alignment horizontal="center" vertical="center"/>
      <protection locked="0"/>
    </xf>
    <xf numFmtId="173" fontId="25" fillId="26" borderId="68" xfId="32" applyNumberFormat="1" applyFont="1" applyFill="1" applyBorder="1" applyAlignment="1" applyProtection="1">
      <alignment horizontal="center" vertical="center"/>
      <protection locked="0"/>
    </xf>
    <xf numFmtId="173" fontId="25" fillId="26" borderId="27" xfId="32" applyNumberFormat="1" applyFont="1" applyFill="1" applyBorder="1" applyAlignment="1" applyProtection="1">
      <alignment horizontal="center" vertical="center"/>
      <protection locked="0"/>
    </xf>
    <xf numFmtId="173" fontId="25" fillId="26" borderId="55" xfId="32" applyNumberFormat="1" applyFont="1" applyFill="1" applyBorder="1" applyAlignment="1" applyProtection="1">
      <alignment horizontal="center" vertical="center"/>
      <protection locked="0"/>
    </xf>
    <xf numFmtId="173" fontId="35" fillId="26" borderId="26" xfId="32" applyNumberFormat="1" applyFont="1" applyFill="1" applyBorder="1" applyAlignment="1">
      <alignment horizontal="right" vertical="center"/>
    </xf>
    <xf numFmtId="173" fontId="25" fillId="26" borderId="12" xfId="32" applyNumberFormat="1" applyFont="1" applyFill="1" applyBorder="1" applyAlignment="1" applyProtection="1">
      <alignment horizontal="center" vertical="center"/>
      <protection locked="0"/>
    </xf>
    <xf numFmtId="173" fontId="25" fillId="26" borderId="14" xfId="32" applyNumberFormat="1" applyFont="1" applyFill="1" applyBorder="1" applyAlignment="1" applyProtection="1">
      <alignment horizontal="center" vertical="center"/>
      <protection locked="0"/>
    </xf>
    <xf numFmtId="173" fontId="25" fillId="26" borderId="24" xfId="32" applyNumberFormat="1" applyFont="1" applyFill="1" applyBorder="1" applyAlignment="1" applyProtection="1">
      <alignment horizontal="center" vertical="center"/>
      <protection locked="0"/>
    </xf>
    <xf numFmtId="173" fontId="35" fillId="26" borderId="70" xfId="32" applyNumberFormat="1" applyFont="1" applyFill="1" applyBorder="1" applyAlignment="1">
      <alignment horizontal="right" vertical="center"/>
    </xf>
    <xf numFmtId="169" fontId="35" fillId="26" borderId="0" xfId="0" quotePrefix="1" applyNumberFormat="1" applyFont="1" applyFill="1" applyAlignment="1">
      <alignment horizontal="left" vertical="center"/>
    </xf>
    <xf numFmtId="169" fontId="25" fillId="26" borderId="56" xfId="0" applyNumberFormat="1" applyFont="1" applyFill="1" applyBorder="1" applyAlignment="1">
      <alignment horizontal="center" vertical="center"/>
    </xf>
    <xf numFmtId="169" fontId="25" fillId="26" borderId="59" xfId="0" applyNumberFormat="1" applyFont="1" applyFill="1" applyBorder="1" applyAlignment="1">
      <alignment horizontal="center" vertical="center"/>
    </xf>
    <xf numFmtId="169" fontId="25" fillId="26" borderId="57" xfId="0" applyNumberFormat="1" applyFont="1" applyFill="1" applyBorder="1" applyAlignment="1">
      <alignment horizontal="center" vertical="center" wrapText="1"/>
    </xf>
    <xf numFmtId="169" fontId="25" fillId="26" borderId="31" xfId="0" applyNumberFormat="1" applyFont="1" applyFill="1" applyBorder="1" applyAlignment="1">
      <alignment horizontal="center" vertical="center" wrapText="1"/>
    </xf>
    <xf numFmtId="169" fontId="25" fillId="26" borderId="58" xfId="0" applyNumberFormat="1" applyFont="1" applyFill="1" applyBorder="1" applyAlignment="1">
      <alignment horizontal="center" wrapText="1"/>
    </xf>
    <xf numFmtId="169" fontId="25" fillId="26" borderId="60" xfId="0" applyNumberFormat="1" applyFont="1" applyFill="1" applyBorder="1" applyAlignment="1">
      <alignment horizontal="center" wrapText="1"/>
    </xf>
    <xf numFmtId="169" fontId="36" fillId="26" borderId="10" xfId="0" applyNumberFormat="1" applyFont="1" applyFill="1" applyBorder="1" applyAlignment="1">
      <alignment horizontal="center" vertical="center"/>
    </xf>
    <xf numFmtId="169" fontId="36" fillId="26" borderId="11" xfId="0" applyNumberFormat="1" applyFont="1" applyFill="1" applyBorder="1" applyAlignment="1">
      <alignment horizontal="center" vertical="center"/>
    </xf>
    <xf numFmtId="169" fontId="36" fillId="26" borderId="12" xfId="0" applyNumberFormat="1" applyFont="1" applyFill="1" applyBorder="1" applyAlignment="1">
      <alignment horizontal="center" vertical="center"/>
    </xf>
    <xf numFmtId="169" fontId="36" fillId="26" borderId="13" xfId="0" applyNumberFormat="1" applyFont="1" applyFill="1" applyBorder="1" applyAlignment="1">
      <alignment horizontal="center" vertical="center"/>
    </xf>
    <xf numFmtId="169" fontId="36" fillId="26" borderId="0" xfId="0" applyNumberFormat="1" applyFont="1" applyFill="1" applyBorder="1" applyAlignment="1">
      <alignment horizontal="center" vertical="center"/>
    </xf>
    <xf numFmtId="169" fontId="36" fillId="26" borderId="14" xfId="0" applyNumberFormat="1" applyFont="1" applyFill="1" applyBorder="1" applyAlignment="1">
      <alignment horizontal="center" vertical="center"/>
    </xf>
    <xf numFmtId="169" fontId="35" fillId="26" borderId="11" xfId="0" quotePrefix="1" applyNumberFormat="1" applyFont="1" applyFill="1" applyBorder="1" applyAlignment="1">
      <alignment horizontal="left" vertical="center"/>
    </xf>
    <xf numFmtId="169" fontId="35" fillId="26" borderId="0" xfId="0" applyNumberFormat="1" applyFont="1" applyFill="1" applyAlignment="1">
      <alignment horizontal="left" vertical="center"/>
    </xf>
    <xf numFmtId="171" fontId="35" fillId="26" borderId="17" xfId="0" applyNumberFormat="1" applyFont="1" applyFill="1" applyBorder="1" applyAlignment="1">
      <alignment horizontal="right" vertical="center"/>
    </xf>
    <xf numFmtId="164" fontId="31" fillId="25" borderId="16" xfId="32" applyFont="1" applyFill="1" applyBorder="1" applyAlignment="1">
      <alignment horizontal="center" vertical="center"/>
    </xf>
    <xf numFmtId="164" fontId="31" fillId="25" borderId="17" xfId="32" applyFont="1" applyFill="1" applyBorder="1" applyAlignment="1">
      <alignment horizontal="center" vertical="center"/>
    </xf>
    <xf numFmtId="164" fontId="35" fillId="26" borderId="70" xfId="32" applyFont="1" applyFill="1" applyBorder="1" applyAlignment="1">
      <alignment horizontal="center" vertical="center"/>
    </xf>
    <xf numFmtId="169" fontId="38" fillId="0" borderId="10" xfId="0" applyNumberFormat="1" applyFont="1" applyBorder="1" applyAlignment="1">
      <alignment horizontal="center" vertical="center"/>
    </xf>
    <xf numFmtId="169" fontId="38" fillId="0" borderId="11" xfId="0" applyNumberFormat="1" applyFont="1" applyBorder="1" applyAlignment="1">
      <alignment horizontal="center" vertical="center"/>
    </xf>
    <xf numFmtId="169" fontId="38" fillId="0" borderId="12" xfId="0" applyNumberFormat="1" applyFont="1" applyBorder="1" applyAlignment="1">
      <alignment horizontal="center" vertical="center"/>
    </xf>
    <xf numFmtId="169" fontId="38" fillId="0" borderId="13" xfId="0" applyNumberFormat="1" applyFont="1" applyBorder="1" applyAlignment="1">
      <alignment horizontal="center" vertical="center"/>
    </xf>
    <xf numFmtId="169" fontId="38" fillId="0" borderId="0" xfId="0" applyNumberFormat="1" applyFont="1" applyBorder="1" applyAlignment="1">
      <alignment horizontal="center" vertical="center"/>
    </xf>
    <xf numFmtId="169" fontId="38" fillId="0" borderId="14" xfId="0" applyNumberFormat="1" applyFont="1" applyBorder="1" applyAlignment="1">
      <alignment horizontal="center" vertical="center"/>
    </xf>
    <xf numFmtId="169" fontId="38" fillId="0" borderId="22" xfId="0" applyNumberFormat="1" applyFont="1" applyBorder="1" applyAlignment="1">
      <alignment horizontal="center" vertical="center"/>
    </xf>
    <xf numFmtId="169" fontId="38" fillId="0" borderId="23" xfId="0" applyNumberFormat="1" applyFont="1" applyBorder="1" applyAlignment="1">
      <alignment horizontal="center" vertical="center"/>
    </xf>
    <xf numFmtId="169" fontId="38" fillId="0" borderId="24" xfId="0" applyNumberFormat="1" applyFont="1" applyBorder="1" applyAlignment="1">
      <alignment horizontal="center" vertical="center"/>
    </xf>
    <xf numFmtId="169" fontId="23" fillId="0" borderId="74" xfId="52" applyNumberFormat="1" applyFont="1" applyBorder="1" applyAlignment="1">
      <alignment horizontal="center" vertical="center" wrapText="1"/>
    </xf>
    <xf numFmtId="169" fontId="23" fillId="0" borderId="75" xfId="52" applyNumberFormat="1" applyFont="1" applyBorder="1" applyAlignment="1">
      <alignment horizontal="center" vertical="center" wrapText="1"/>
    </xf>
    <xf numFmtId="169" fontId="23" fillId="0" borderId="76" xfId="52" applyNumberFormat="1" applyFont="1" applyBorder="1" applyAlignment="1">
      <alignment horizontal="center" vertical="center" wrapText="1"/>
    </xf>
    <xf numFmtId="169" fontId="23" fillId="0" borderId="77" xfId="52" applyNumberFormat="1" applyFont="1" applyBorder="1" applyAlignment="1">
      <alignment horizontal="center" vertical="center" wrapText="1"/>
    </xf>
    <xf numFmtId="169" fontId="25" fillId="0" borderId="71" xfId="52" applyNumberFormat="1" applyFont="1" applyBorder="1" applyAlignment="1">
      <alignment horizontal="center" vertical="center" wrapText="1"/>
    </xf>
    <xf numFmtId="169" fontId="25" fillId="0" borderId="72" xfId="52" applyNumberFormat="1" applyFont="1" applyBorder="1" applyAlignment="1">
      <alignment horizontal="center" vertical="center" wrapText="1"/>
    </xf>
    <xf numFmtId="169" fontId="25" fillId="0" borderId="73" xfId="52" applyNumberFormat="1" applyFont="1" applyBorder="1" applyAlignment="1">
      <alignment horizontal="center" wrapText="1"/>
    </xf>
    <xf numFmtId="167" fontId="25" fillId="0" borderId="83" xfId="52" applyNumberFormat="1" applyFont="1" applyBorder="1" applyAlignment="1" applyProtection="1">
      <alignment horizontal="left" vertical="center" wrapText="1"/>
      <protection locked="0"/>
    </xf>
    <xf numFmtId="169" fontId="36" fillId="26" borderId="22" xfId="0" applyNumberFormat="1" applyFont="1" applyFill="1" applyBorder="1" applyAlignment="1">
      <alignment horizontal="center" vertical="center"/>
    </xf>
    <xf numFmtId="169" fontId="36" fillId="26" borderId="23" xfId="0" applyNumberFormat="1" applyFont="1" applyFill="1" applyBorder="1" applyAlignment="1">
      <alignment horizontal="center" vertical="center"/>
    </xf>
    <xf numFmtId="169" fontId="36" fillId="26" borderId="24" xfId="0" applyNumberFormat="1" applyFont="1" applyFill="1" applyBorder="1" applyAlignment="1">
      <alignment horizontal="center" vertical="center"/>
    </xf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Milliers" xfId="32" builtinId="3"/>
    <cellStyle name="Milliers 2" xfId="33"/>
    <cellStyle name="Milliers 2 2" xfId="54"/>
    <cellStyle name="Milliers 3" xfId="51"/>
    <cellStyle name="Milliers 3 2" xfId="55"/>
    <cellStyle name="Milliers 4" xfId="48"/>
    <cellStyle name="Milliers 5" xfId="53"/>
    <cellStyle name="Neutre" xfId="34" builtinId="28" customBuiltin="1"/>
    <cellStyle name="Normal" xfId="0" builtinId="0"/>
    <cellStyle name="Normal 2" xfId="35"/>
    <cellStyle name="Normal 2 2" xfId="47"/>
    <cellStyle name="Normal 2 3" xfId="49"/>
    <cellStyle name="Normal 2 3 2" xfId="50"/>
    <cellStyle name="Normal 3" xfId="52"/>
    <cellStyle name="Pourcentage" xfId="36" builtinId="5"/>
    <cellStyle name="Satisfaisant" xfId="37" builtinId="26" customBuiltin="1"/>
    <cellStyle name="Sortie" xfId="38" builtinId="21" customBuiltin="1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0"/>
  <tableStyles count="0" defaultTableStyle="TableStyleMedium9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DI/Local%20Settings/Temporary%20Internet%20Files/OLK131/ARRETE%20DECEMBRE%202010/ETATS%20DESYNTHESE/ETATS%20DESYNTHES%20%202010%20ATLAN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mi.OULMES/AppData/Local/Microsoft/Windows/Temporary%20Internet%20Files/Content.Outlook/BO6SIGKK/DECEMBRE/BILAN%20CPC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gragai/Local%20Settings/Temporary%20Internet%20Files/Content.Outlook/RMMREEX1/ARRETE%20DECEMBRE%202010/ETATS%20DESYNTHESE/ETATS%20DESYNTHES%20%202010%20ATLA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Identication Entreprise"/>
      <sheetName val="BG FINALE"/>
      <sheetName val="BG DEC 2010"/>
      <sheetName val="Feuil2"/>
      <sheetName val="BAL-N"/>
      <sheetName val="BAL-N-1"/>
      <sheetName val="BAL-N-2"/>
      <sheetName val="P_GARDE_LC"/>
      <sheetName val="ACTIF_C"/>
      <sheetName val="PASSIF_C"/>
      <sheetName val="CPC_C"/>
      <sheetName val="ESG_C"/>
      <sheetName val="TF_C"/>
      <sheetName val="A0"/>
      <sheetName val="A1"/>
      <sheetName val="A2 "/>
      <sheetName val="A3"/>
      <sheetName val="B1"/>
      <sheetName val="B2"/>
      <sheetName val="B2 bis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C1"/>
      <sheetName val="C2"/>
      <sheetName val="C3"/>
      <sheetName val="C4"/>
      <sheetName val="C5"/>
      <sheetName val="P_GARDE_F"/>
      <sheetName val="ACTIF _F"/>
      <sheetName val="PASSIF_F"/>
      <sheetName val="CPC_F"/>
      <sheetName val="TAB 3"/>
      <sheetName val="TAB 4"/>
      <sheetName val="ESG_F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TAB 18"/>
      <sheetName val="TAB 19"/>
      <sheetName val="TAB 20"/>
      <sheetName val="CM-IS"/>
      <sheetName val="simulation résultat+impot"/>
      <sheetName val="Journal de Clô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198000000</v>
          </cell>
        </row>
        <row r="15">
          <cell r="F15">
            <v>166980000</v>
          </cell>
        </row>
        <row r="17">
          <cell r="F17">
            <v>0</v>
          </cell>
        </row>
        <row r="19">
          <cell r="F19">
            <v>10590943.949999999</v>
          </cell>
        </row>
        <row r="24">
          <cell r="F24">
            <v>37687000</v>
          </cell>
        </row>
        <row r="28">
          <cell r="F28">
            <v>19707190.300000001</v>
          </cell>
        </row>
        <row r="32">
          <cell r="F32">
            <v>0</v>
          </cell>
        </row>
        <row r="40">
          <cell r="F40">
            <v>0</v>
          </cell>
        </row>
        <row r="48">
          <cell r="F48">
            <v>0</v>
          </cell>
        </row>
        <row r="50">
          <cell r="F50">
            <v>0</v>
          </cell>
        </row>
        <row r="60">
          <cell r="F60">
            <v>124167877.84999999</v>
          </cell>
        </row>
        <row r="69">
          <cell r="F69">
            <v>0</v>
          </cell>
        </row>
        <row r="75">
          <cell r="F75">
            <v>0</v>
          </cell>
        </row>
        <row r="81">
          <cell r="F81">
            <v>0</v>
          </cell>
        </row>
        <row r="83">
          <cell r="F83">
            <v>0</v>
          </cell>
        </row>
        <row r="92">
          <cell r="F92">
            <v>0</v>
          </cell>
        </row>
        <row r="97">
          <cell r="F97">
            <v>21038395.230000004</v>
          </cell>
        </row>
        <row r="99">
          <cell r="F99">
            <v>0</v>
          </cell>
        </row>
        <row r="101">
          <cell r="F101">
            <v>0</v>
          </cell>
        </row>
        <row r="103">
          <cell r="F103">
            <v>7025949.5799999991</v>
          </cell>
        </row>
        <row r="105">
          <cell r="F105">
            <v>0</v>
          </cell>
        </row>
        <row r="108">
          <cell r="F108">
            <v>0</v>
          </cell>
        </row>
        <row r="116">
          <cell r="F116">
            <v>21019625.289999999</v>
          </cell>
        </row>
        <row r="126">
          <cell r="F126">
            <v>211169861.14999998</v>
          </cell>
        </row>
        <row r="134">
          <cell r="F134">
            <v>732532886.25999999</v>
          </cell>
        </row>
        <row r="136">
          <cell r="F136">
            <v>10662037.23</v>
          </cell>
        </row>
        <row r="143">
          <cell r="F143">
            <v>17772846.809999999</v>
          </cell>
        </row>
        <row r="145">
          <cell r="F145">
            <v>0</v>
          </cell>
        </row>
        <row r="153">
          <cell r="F153">
            <v>106421217.25999999</v>
          </cell>
        </row>
        <row r="159">
          <cell r="F159">
            <v>0</v>
          </cell>
        </row>
        <row r="171">
          <cell r="F171">
            <v>1648592.05</v>
          </cell>
        </row>
        <row r="173">
          <cell r="F173">
            <v>0</v>
          </cell>
        </row>
        <row r="177">
          <cell r="F177">
            <v>0</v>
          </cell>
        </row>
        <row r="179">
          <cell r="F179">
            <v>0</v>
          </cell>
        </row>
        <row r="181">
          <cell r="F181">
            <v>0</v>
          </cell>
        </row>
        <row r="259">
          <cell r="F259">
            <v>1661105.9</v>
          </cell>
        </row>
        <row r="278">
          <cell r="F278">
            <v>125510210.45</v>
          </cell>
        </row>
        <row r="289">
          <cell r="F289">
            <v>0</v>
          </cell>
        </row>
        <row r="299">
          <cell r="F299">
            <v>0</v>
          </cell>
        </row>
        <row r="305">
          <cell r="F305">
            <v>21204094</v>
          </cell>
        </row>
        <row r="311">
          <cell r="F311">
            <v>28103397.870000001</v>
          </cell>
        </row>
        <row r="323">
          <cell r="F323">
            <v>238530263.75</v>
          </cell>
        </row>
        <row r="327">
          <cell r="F327">
            <v>4430130.92</v>
          </cell>
        </row>
        <row r="339">
          <cell r="F339">
            <v>66850365.760000005</v>
          </cell>
        </row>
        <row r="346">
          <cell r="F346">
            <v>0</v>
          </cell>
        </row>
        <row r="352">
          <cell r="F352">
            <v>456244696.51999998</v>
          </cell>
        </row>
        <row r="358">
          <cell r="F358">
            <v>2740415.09</v>
          </cell>
        </row>
        <row r="367">
          <cell r="F367">
            <v>58000</v>
          </cell>
        </row>
        <row r="371">
          <cell r="F371">
            <v>186416</v>
          </cell>
        </row>
        <row r="387">
          <cell r="F387">
            <v>0</v>
          </cell>
        </row>
        <row r="396">
          <cell r="F396">
            <v>210300812.09999999</v>
          </cell>
        </row>
        <row r="402">
          <cell r="F402">
            <v>2576554.4300000002</v>
          </cell>
        </row>
        <row r="409">
          <cell r="F409">
            <v>1054352.69</v>
          </cell>
        </row>
        <row r="416">
          <cell r="F416">
            <v>7430898.0999999996</v>
          </cell>
        </row>
        <row r="427">
          <cell r="F427">
            <v>141951415.15000001</v>
          </cell>
        </row>
        <row r="435">
          <cell r="F435">
            <v>1658250.02</v>
          </cell>
        </row>
        <row r="443">
          <cell r="F443">
            <v>0</v>
          </cell>
        </row>
        <row r="449">
          <cell r="F449">
            <v>5812116.1200000001</v>
          </cell>
        </row>
        <row r="457">
          <cell r="F457">
            <v>7788835.9900000095</v>
          </cell>
        </row>
        <row r="461">
          <cell r="F461">
            <v>154589</v>
          </cell>
        </row>
        <row r="471">
          <cell r="F471">
            <v>7755069.5599999996</v>
          </cell>
        </row>
        <row r="477">
          <cell r="F477">
            <v>614001.92999999993</v>
          </cell>
        </row>
        <row r="484">
          <cell r="F484">
            <v>1118249.3500000001</v>
          </cell>
        </row>
        <row r="486">
          <cell r="F486">
            <v>84746772.629999995</v>
          </cell>
        </row>
        <row r="488">
          <cell r="F488">
            <v>0</v>
          </cell>
        </row>
        <row r="492">
          <cell r="F492">
            <v>386690377.17000002</v>
          </cell>
        </row>
        <row r="508">
          <cell r="F508">
            <v>1447062.03</v>
          </cell>
        </row>
        <row r="546">
          <cell r="F546">
            <v>538212188.60000002</v>
          </cell>
        </row>
        <row r="579">
          <cell r="F579">
            <v>149591533.60999998</v>
          </cell>
        </row>
        <row r="616">
          <cell r="F616">
            <v>143712268.37</v>
          </cell>
        </row>
        <row r="628">
          <cell r="F628">
            <v>105631863.39000002</v>
          </cell>
        </row>
        <row r="654">
          <cell r="F654">
            <v>122027398.38000001</v>
          </cell>
        </row>
        <row r="661">
          <cell r="F661">
            <v>1350124.25</v>
          </cell>
        </row>
        <row r="695">
          <cell r="F695">
            <v>123576035.83</v>
          </cell>
        </row>
        <row r="704">
          <cell r="F704">
            <v>29570535.66</v>
          </cell>
        </row>
        <row r="708">
          <cell r="F708">
            <v>3223213.84</v>
          </cell>
        </row>
        <row r="714">
          <cell r="F714">
            <v>0</v>
          </cell>
        </row>
        <row r="731">
          <cell r="F731">
            <v>186416</v>
          </cell>
        </row>
        <row r="737">
          <cell r="F737">
            <v>252736361.99000001</v>
          </cell>
        </row>
        <row r="741">
          <cell r="F741">
            <v>0</v>
          </cell>
        </row>
        <row r="756">
          <cell r="F756">
            <v>19835702.419999998</v>
          </cell>
        </row>
        <row r="783">
          <cell r="F783">
            <v>0</v>
          </cell>
        </row>
        <row r="788">
          <cell r="F788">
            <v>55031781</v>
          </cell>
        </row>
        <row r="796">
          <cell r="F796">
            <v>756536.6</v>
          </cell>
        </row>
        <row r="828">
          <cell r="F828">
            <v>1215375103.4400001</v>
          </cell>
        </row>
        <row r="842">
          <cell r="F842">
            <v>-4315452</v>
          </cell>
        </row>
        <row r="848">
          <cell r="F848">
            <v>0</v>
          </cell>
        </row>
        <row r="852">
          <cell r="F852">
            <v>0</v>
          </cell>
        </row>
        <row r="859">
          <cell r="F859">
            <v>0</v>
          </cell>
        </row>
        <row r="882">
          <cell r="F882">
            <v>16447397.600000001</v>
          </cell>
        </row>
        <row r="887">
          <cell r="F887">
            <v>0</v>
          </cell>
        </row>
        <row r="891">
          <cell r="F891">
            <v>4882228.08</v>
          </cell>
        </row>
        <row r="901">
          <cell r="F901">
            <v>0</v>
          </cell>
        </row>
        <row r="920">
          <cell r="F920">
            <v>463247.37</v>
          </cell>
        </row>
        <row r="929">
          <cell r="F929">
            <v>411711883.36000001</v>
          </cell>
        </row>
        <row r="933">
          <cell r="F933">
            <v>0</v>
          </cell>
        </row>
        <row r="937">
          <cell r="F937">
            <v>0</v>
          </cell>
        </row>
        <row r="949">
          <cell r="F949">
            <v>3013419.42</v>
          </cell>
        </row>
        <row r="977">
          <cell r="F977">
            <v>0</v>
          </cell>
        </row>
      </sheetData>
      <sheetData sheetId="6" refreshError="1">
        <row r="10">
          <cell r="F10">
            <v>0</v>
          </cell>
        </row>
        <row r="15">
          <cell r="F15">
            <v>0</v>
          </cell>
        </row>
        <row r="17">
          <cell r="F17">
            <v>0</v>
          </cell>
        </row>
        <row r="19">
          <cell r="F19">
            <v>0</v>
          </cell>
        </row>
        <row r="24">
          <cell r="F24">
            <v>0</v>
          </cell>
        </row>
        <row r="28">
          <cell r="F28">
            <v>0</v>
          </cell>
        </row>
        <row r="32">
          <cell r="F32">
            <v>0</v>
          </cell>
        </row>
        <row r="40">
          <cell r="F40">
            <v>0</v>
          </cell>
        </row>
        <row r="48">
          <cell r="F48">
            <v>0</v>
          </cell>
        </row>
        <row r="50">
          <cell r="F50">
            <v>0</v>
          </cell>
        </row>
        <row r="60">
          <cell r="F60">
            <v>0</v>
          </cell>
        </row>
        <row r="69">
          <cell r="F69">
            <v>0</v>
          </cell>
        </row>
        <row r="75">
          <cell r="F75">
            <v>0</v>
          </cell>
        </row>
        <row r="81">
          <cell r="F81">
            <v>0</v>
          </cell>
        </row>
        <row r="83">
          <cell r="F83">
            <v>0</v>
          </cell>
        </row>
        <row r="92">
          <cell r="F92">
            <v>0</v>
          </cell>
        </row>
        <row r="97">
          <cell r="F97">
            <v>0</v>
          </cell>
        </row>
        <row r="99">
          <cell r="F99">
            <v>0</v>
          </cell>
        </row>
        <row r="101">
          <cell r="F101">
            <v>0</v>
          </cell>
        </row>
        <row r="103">
          <cell r="F103">
            <v>0</v>
          </cell>
        </row>
        <row r="105">
          <cell r="F105">
            <v>0</v>
          </cell>
        </row>
        <row r="108">
          <cell r="F108">
            <v>0</v>
          </cell>
        </row>
        <row r="116">
          <cell r="F116">
            <v>0</v>
          </cell>
        </row>
        <row r="126">
          <cell r="F126">
            <v>0</v>
          </cell>
        </row>
        <row r="134">
          <cell r="F134">
            <v>0</v>
          </cell>
        </row>
        <row r="136">
          <cell r="F136">
            <v>0</v>
          </cell>
        </row>
        <row r="143">
          <cell r="F143">
            <v>0</v>
          </cell>
        </row>
        <row r="145">
          <cell r="F145">
            <v>0</v>
          </cell>
        </row>
        <row r="153">
          <cell r="F153">
            <v>0</v>
          </cell>
        </row>
        <row r="159">
          <cell r="F159">
            <v>0</v>
          </cell>
        </row>
        <row r="171">
          <cell r="F171">
            <v>0</v>
          </cell>
        </row>
        <row r="173">
          <cell r="F173">
            <v>0</v>
          </cell>
        </row>
        <row r="177">
          <cell r="F177">
            <v>0</v>
          </cell>
        </row>
        <row r="179">
          <cell r="F179">
            <v>0</v>
          </cell>
        </row>
        <row r="181">
          <cell r="F181">
            <v>0</v>
          </cell>
        </row>
        <row r="259">
          <cell r="F259">
            <v>0</v>
          </cell>
        </row>
        <row r="278">
          <cell r="F278">
            <v>0</v>
          </cell>
        </row>
        <row r="289">
          <cell r="F289">
            <v>0</v>
          </cell>
        </row>
        <row r="299">
          <cell r="F299">
            <v>0</v>
          </cell>
        </row>
        <row r="305">
          <cell r="F305">
            <v>0</v>
          </cell>
        </row>
        <row r="311">
          <cell r="F311">
            <v>0</v>
          </cell>
        </row>
        <row r="323">
          <cell r="F323">
            <v>0</v>
          </cell>
        </row>
        <row r="327">
          <cell r="F327">
            <v>0</v>
          </cell>
        </row>
        <row r="339">
          <cell r="F339">
            <v>0</v>
          </cell>
        </row>
        <row r="346">
          <cell r="F346">
            <v>0</v>
          </cell>
        </row>
        <row r="352">
          <cell r="F352">
            <v>0</v>
          </cell>
        </row>
        <row r="358">
          <cell r="F358">
            <v>0</v>
          </cell>
        </row>
        <row r="367">
          <cell r="F367">
            <v>0</v>
          </cell>
        </row>
        <row r="371">
          <cell r="F371">
            <v>0</v>
          </cell>
        </row>
        <row r="387">
          <cell r="F387">
            <v>0</v>
          </cell>
        </row>
        <row r="396">
          <cell r="F396">
            <v>0</v>
          </cell>
        </row>
        <row r="402">
          <cell r="F402">
            <v>0</v>
          </cell>
        </row>
        <row r="409">
          <cell r="F409">
            <v>0</v>
          </cell>
        </row>
        <row r="416">
          <cell r="F416">
            <v>0</v>
          </cell>
        </row>
        <row r="427">
          <cell r="F427">
            <v>0</v>
          </cell>
        </row>
        <row r="435">
          <cell r="F435">
            <v>0</v>
          </cell>
        </row>
        <row r="443">
          <cell r="F443">
            <v>0</v>
          </cell>
        </row>
        <row r="449">
          <cell r="F449">
            <v>0</v>
          </cell>
        </row>
        <row r="457">
          <cell r="F457">
            <v>0</v>
          </cell>
        </row>
        <row r="461">
          <cell r="F461">
            <v>0</v>
          </cell>
        </row>
        <row r="471">
          <cell r="F471">
            <v>0</v>
          </cell>
        </row>
        <row r="477">
          <cell r="F477">
            <v>0</v>
          </cell>
        </row>
        <row r="484">
          <cell r="F484">
            <v>0</v>
          </cell>
        </row>
        <row r="486">
          <cell r="F486">
            <v>0</v>
          </cell>
        </row>
        <row r="488">
          <cell r="F488">
            <v>0</v>
          </cell>
        </row>
        <row r="492">
          <cell r="F492">
            <v>0</v>
          </cell>
        </row>
      </sheetData>
      <sheetData sheetId="7" refreshError="1">
        <row r="92">
          <cell r="F92">
            <v>0</v>
          </cell>
        </row>
        <row r="97">
          <cell r="F97">
            <v>0</v>
          </cell>
        </row>
        <row r="99">
          <cell r="F99">
            <v>0</v>
          </cell>
        </row>
        <row r="101">
          <cell r="F101">
            <v>0</v>
          </cell>
        </row>
        <row r="103">
          <cell r="F103">
            <v>0</v>
          </cell>
        </row>
        <row r="105">
          <cell r="F105">
            <v>0</v>
          </cell>
        </row>
        <row r="108">
          <cell r="F108">
            <v>0</v>
          </cell>
        </row>
        <row r="116">
          <cell r="F116">
            <v>0</v>
          </cell>
        </row>
        <row r="126">
          <cell r="F126">
            <v>0</v>
          </cell>
        </row>
        <row r="134">
          <cell r="F134">
            <v>0</v>
          </cell>
        </row>
        <row r="136">
          <cell r="F136">
            <v>0</v>
          </cell>
        </row>
        <row r="143">
          <cell r="F143">
            <v>0</v>
          </cell>
        </row>
        <row r="145">
          <cell r="F145">
            <v>0</v>
          </cell>
        </row>
        <row r="153">
          <cell r="F153">
            <v>0</v>
          </cell>
        </row>
        <row r="159">
          <cell r="F159">
            <v>0</v>
          </cell>
        </row>
        <row r="171">
          <cell r="F171">
            <v>0</v>
          </cell>
        </row>
        <row r="173">
          <cell r="F173">
            <v>0</v>
          </cell>
        </row>
        <row r="177">
          <cell r="F177">
            <v>0</v>
          </cell>
        </row>
        <row r="179">
          <cell r="F179">
            <v>0</v>
          </cell>
        </row>
        <row r="181">
          <cell r="F181">
            <v>0</v>
          </cell>
        </row>
        <row r="259">
          <cell r="F259">
            <v>0</v>
          </cell>
        </row>
        <row r="278">
          <cell r="F278">
            <v>0</v>
          </cell>
        </row>
        <row r="289">
          <cell r="F289">
            <v>0</v>
          </cell>
        </row>
        <row r="299">
          <cell r="F299">
            <v>0</v>
          </cell>
        </row>
        <row r="305">
          <cell r="F305">
            <v>0</v>
          </cell>
        </row>
        <row r="311">
          <cell r="F311">
            <v>0</v>
          </cell>
        </row>
        <row r="323">
          <cell r="F323">
            <v>0</v>
          </cell>
        </row>
        <row r="327">
          <cell r="F327">
            <v>0</v>
          </cell>
        </row>
        <row r="339">
          <cell r="F339">
            <v>0</v>
          </cell>
        </row>
        <row r="346">
          <cell r="F346">
            <v>0</v>
          </cell>
        </row>
        <row r="352">
          <cell r="F352">
            <v>0</v>
          </cell>
        </row>
        <row r="358">
          <cell r="F358">
            <v>0</v>
          </cell>
        </row>
        <row r="367">
          <cell r="F367">
            <v>0</v>
          </cell>
        </row>
        <row r="371">
          <cell r="F371">
            <v>0</v>
          </cell>
        </row>
        <row r="387">
          <cell r="F387">
            <v>0</v>
          </cell>
        </row>
        <row r="471">
          <cell r="F471">
            <v>0</v>
          </cell>
        </row>
        <row r="477">
          <cell r="F477">
            <v>0</v>
          </cell>
        </row>
        <row r="484">
          <cell r="F484">
            <v>0</v>
          </cell>
        </row>
        <row r="508">
          <cell r="F508">
            <v>0</v>
          </cell>
        </row>
        <row r="546">
          <cell r="F546">
            <v>0</v>
          </cell>
        </row>
        <row r="579">
          <cell r="F579">
            <v>0</v>
          </cell>
        </row>
        <row r="616">
          <cell r="F616">
            <v>0</v>
          </cell>
        </row>
        <row r="628">
          <cell r="F628">
            <v>0</v>
          </cell>
        </row>
        <row r="654">
          <cell r="F654">
            <v>0</v>
          </cell>
        </row>
        <row r="661">
          <cell r="F661">
            <v>0</v>
          </cell>
        </row>
        <row r="695">
          <cell r="F695">
            <v>0</v>
          </cell>
        </row>
        <row r="704">
          <cell r="F704">
            <v>0</v>
          </cell>
        </row>
        <row r="708">
          <cell r="F708">
            <v>0</v>
          </cell>
        </row>
        <row r="714">
          <cell r="F714">
            <v>0</v>
          </cell>
        </row>
        <row r="731">
          <cell r="F731">
            <v>0</v>
          </cell>
        </row>
        <row r="737">
          <cell r="F737">
            <v>0</v>
          </cell>
        </row>
        <row r="741">
          <cell r="F741">
            <v>0</v>
          </cell>
        </row>
        <row r="756">
          <cell r="F756">
            <v>0</v>
          </cell>
        </row>
        <row r="783">
          <cell r="F783">
            <v>0</v>
          </cell>
        </row>
        <row r="788">
          <cell r="F788">
            <v>0</v>
          </cell>
        </row>
        <row r="796">
          <cell r="F796">
            <v>0</v>
          </cell>
        </row>
        <row r="828">
          <cell r="F828">
            <v>0</v>
          </cell>
        </row>
        <row r="842">
          <cell r="F842">
            <v>0</v>
          </cell>
        </row>
        <row r="848">
          <cell r="F848">
            <v>0</v>
          </cell>
        </row>
        <row r="852">
          <cell r="F852">
            <v>0</v>
          </cell>
        </row>
        <row r="859">
          <cell r="F859">
            <v>0</v>
          </cell>
        </row>
        <row r="882">
          <cell r="F882">
            <v>0</v>
          </cell>
        </row>
        <row r="887">
          <cell r="F887">
            <v>0</v>
          </cell>
        </row>
        <row r="891">
          <cell r="F891">
            <v>0</v>
          </cell>
        </row>
        <row r="901">
          <cell r="F901">
            <v>0</v>
          </cell>
        </row>
        <row r="920">
          <cell r="F920">
            <v>0</v>
          </cell>
        </row>
        <row r="929">
          <cell r="F929">
            <v>0</v>
          </cell>
        </row>
        <row r="933">
          <cell r="F933">
            <v>0</v>
          </cell>
        </row>
        <row r="937">
          <cell r="F937">
            <v>0</v>
          </cell>
        </row>
        <row r="949">
          <cell r="F949">
            <v>0</v>
          </cell>
        </row>
        <row r="977">
          <cell r="F97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cation Entreprise"/>
      <sheetName val="BAL-N"/>
      <sheetName val="BAL-N-1"/>
      <sheetName val="BAL-N-2"/>
      <sheetName val="P_GARDE_LC"/>
      <sheetName val="ACTIF_C"/>
      <sheetName val="PASSIF_C"/>
      <sheetName val="CPC_C"/>
      <sheetName val="ESG_C"/>
      <sheetName val="TF_C"/>
      <sheetName val="A0"/>
      <sheetName val="A1"/>
      <sheetName val="A2 "/>
      <sheetName val="A3"/>
      <sheetName val="B1"/>
      <sheetName val="B2"/>
      <sheetName val="B2 bis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C1"/>
      <sheetName val="C2"/>
      <sheetName val="C3"/>
      <sheetName val="C4"/>
      <sheetName val="C5"/>
      <sheetName val="P_GARDE_F"/>
      <sheetName val="ACTIF _F"/>
      <sheetName val="PASSIF_F"/>
      <sheetName val="CPC_F"/>
      <sheetName val="TAB 3"/>
      <sheetName val="TAB 4"/>
      <sheetName val="ESG_F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TAB 18"/>
      <sheetName val="TAB 19"/>
      <sheetName val="TAB 20"/>
      <sheetName val="CM-IS"/>
      <sheetName val="simulation résultat+impot"/>
      <sheetName val="Journal de Clôture"/>
    </sheetNames>
    <sheetDataSet>
      <sheetData sheetId="0"/>
      <sheetData sheetId="1">
        <row r="427">
          <cell r="F427">
            <v>68462575.63000001</v>
          </cell>
        </row>
      </sheetData>
      <sheetData sheetId="2"/>
      <sheetData sheetId="3">
        <row r="508">
          <cell r="F508">
            <v>0</v>
          </cell>
        </row>
      </sheetData>
      <sheetData sheetId="4"/>
      <sheetData sheetId="5"/>
      <sheetData sheetId="6"/>
      <sheetData sheetId="7">
        <row r="72">
          <cell r="F72">
            <v>24490631.92999997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Identication Entreprise"/>
      <sheetName val="BG FINALE"/>
      <sheetName val="BG DEC 2010"/>
      <sheetName val="Feuil2"/>
      <sheetName val="BAL-N"/>
      <sheetName val="BAL-N-1"/>
      <sheetName val="BAL-N-2"/>
      <sheetName val="P_GARDE_LC"/>
      <sheetName val="ACTIF_C"/>
      <sheetName val="PASSIF_C"/>
      <sheetName val="CPC_C"/>
      <sheetName val="ESG_C"/>
      <sheetName val="TF_C"/>
      <sheetName val="A0"/>
      <sheetName val="A1"/>
      <sheetName val="A2 "/>
      <sheetName val="A3"/>
      <sheetName val="B1"/>
      <sheetName val="B2"/>
      <sheetName val="B2 bis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C1"/>
      <sheetName val="C2"/>
      <sheetName val="C3"/>
      <sheetName val="C4"/>
      <sheetName val="C5"/>
      <sheetName val="P_GARDE_F"/>
      <sheetName val="ACTIF _F"/>
      <sheetName val="PASSIF_F"/>
      <sheetName val="CPC_F"/>
      <sheetName val="TAB 3"/>
      <sheetName val="TAB 4"/>
      <sheetName val="ESG_F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TAB 18"/>
      <sheetName val="TAB 19"/>
      <sheetName val="TAB 20"/>
      <sheetName val="CM-IS"/>
      <sheetName val="simulation résultat+impot"/>
      <sheetName val="Journal de Clô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F9">
            <v>0</v>
          </cell>
        </row>
        <row r="796">
          <cell r="F796">
            <v>756536.6</v>
          </cell>
        </row>
        <row r="828">
          <cell r="F828">
            <v>1215375103.4400001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67"/>
  <sheetViews>
    <sheetView workbookViewId="0">
      <selection activeCell="B1" sqref="B1:F1"/>
    </sheetView>
  </sheetViews>
  <sheetFormatPr baseColWidth="10" defaultColWidth="11.453125" defaultRowHeight="15" customHeight="1"/>
  <cols>
    <col min="1" max="1" width="3.54296875" style="23" bestFit="1" customWidth="1"/>
    <col min="2" max="2" width="40.26953125" style="35" bestFit="1" customWidth="1"/>
    <col min="3" max="3" width="21.81640625" style="111" bestFit="1" customWidth="1"/>
    <col min="4" max="5" width="19.81640625" style="111" bestFit="1" customWidth="1"/>
    <col min="6" max="6" width="20.453125" style="111" customWidth="1"/>
    <col min="7" max="7" width="5.54296875" style="23" customWidth="1"/>
    <col min="8" max="16384" width="11.453125" style="23"/>
  </cols>
  <sheetData>
    <row r="1" spans="1:6" ht="15" customHeight="1">
      <c r="B1" s="518" t="s">
        <v>0</v>
      </c>
      <c r="C1" s="519"/>
      <c r="D1" s="519"/>
      <c r="E1" s="519"/>
      <c r="F1" s="520"/>
    </row>
    <row r="2" spans="1:6" ht="15" customHeight="1">
      <c r="B2" s="24" t="s">
        <v>1</v>
      </c>
      <c r="C2" s="521">
        <v>43100</v>
      </c>
      <c r="D2" s="522"/>
      <c r="E2" s="523"/>
      <c r="F2" s="145">
        <v>42735</v>
      </c>
    </row>
    <row r="3" spans="1:6" ht="15" customHeight="1">
      <c r="B3" s="25"/>
      <c r="C3" s="107" t="s">
        <v>2</v>
      </c>
      <c r="D3" s="108" t="s">
        <v>3</v>
      </c>
      <c r="E3" s="109" t="s">
        <v>4</v>
      </c>
      <c r="F3" s="110" t="s">
        <v>4</v>
      </c>
    </row>
    <row r="4" spans="1:6" ht="15" customHeight="1">
      <c r="A4" s="524" t="s">
        <v>5</v>
      </c>
      <c r="B4" s="26" t="s">
        <v>6</v>
      </c>
      <c r="C4" s="148">
        <f>SUM(C5:C7)</f>
        <v>57078567.770000003</v>
      </c>
      <c r="D4" s="149">
        <f>SUM(D5:D7)</f>
        <v>51295856.550000004</v>
      </c>
      <c r="E4" s="150">
        <f>SUM(E5:E7)</f>
        <v>5782711.2199999988</v>
      </c>
      <c r="F4" s="151">
        <f>SUM(F5:F7)</f>
        <v>5105100.4299999923</v>
      </c>
    </row>
    <row r="5" spans="1:6" ht="15" customHeight="1">
      <c r="A5" s="525"/>
      <c r="B5" s="27" t="s">
        <v>7</v>
      </c>
      <c r="C5" s="152"/>
      <c r="D5" s="153"/>
      <c r="E5" s="154"/>
      <c r="F5" s="155"/>
    </row>
    <row r="6" spans="1:6" s="28" customFormat="1" ht="15" customHeight="1">
      <c r="A6" s="525"/>
      <c r="B6" s="27" t="s">
        <v>8</v>
      </c>
      <c r="C6" s="156">
        <v>57078567.770000003</v>
      </c>
      <c r="D6" s="157">
        <v>51295856.550000004</v>
      </c>
      <c r="E6" s="158">
        <f>C6-D6</f>
        <v>5782711.2199999988</v>
      </c>
      <c r="F6" s="159">
        <v>5105100.4299999923</v>
      </c>
    </row>
    <row r="7" spans="1:6" ht="15" customHeight="1">
      <c r="A7" s="525"/>
      <c r="B7" s="27" t="s">
        <v>9</v>
      </c>
      <c r="C7" s="156"/>
      <c r="D7" s="157"/>
      <c r="E7" s="158"/>
      <c r="F7" s="155"/>
    </row>
    <row r="8" spans="1:6" ht="15" customHeight="1">
      <c r="A8" s="525"/>
      <c r="B8" s="27"/>
      <c r="C8" s="156"/>
      <c r="D8" s="157"/>
      <c r="E8" s="158"/>
      <c r="F8" s="155"/>
    </row>
    <row r="9" spans="1:6" ht="15" customHeight="1">
      <c r="A9" s="525"/>
      <c r="B9" s="29" t="s">
        <v>10</v>
      </c>
      <c r="C9" s="160">
        <f>SUM(C10:C13)</f>
        <v>19442241.810000002</v>
      </c>
      <c r="D9" s="161">
        <f>SUM(D10:D13)</f>
        <v>9947916.7100000009</v>
      </c>
      <c r="E9" s="162">
        <f>SUM(E10:E13)</f>
        <v>9494325.1000000015</v>
      </c>
      <c r="F9" s="163">
        <f>SUM(F10:F13)</f>
        <v>8271365.6700000018</v>
      </c>
    </row>
    <row r="10" spans="1:6" ht="15" customHeight="1">
      <c r="A10" s="525"/>
      <c r="B10" s="27" t="s">
        <v>11</v>
      </c>
      <c r="C10" s="156"/>
      <c r="D10" s="157"/>
      <c r="E10" s="158"/>
      <c r="F10" s="155"/>
    </row>
    <row r="11" spans="1:6" ht="15" customHeight="1">
      <c r="A11" s="525"/>
      <c r="B11" s="27" t="s">
        <v>12</v>
      </c>
      <c r="C11" s="156">
        <v>19442241.810000002</v>
      </c>
      <c r="D11" s="157">
        <v>9947916.7100000009</v>
      </c>
      <c r="E11" s="158">
        <f>C11-D11</f>
        <v>9494325.1000000015</v>
      </c>
      <c r="F11" s="154">
        <v>8271365.6700000018</v>
      </c>
    </row>
    <row r="12" spans="1:6" ht="15" customHeight="1">
      <c r="A12" s="525"/>
      <c r="B12" s="27" t="s">
        <v>13</v>
      </c>
      <c r="C12" s="152"/>
      <c r="D12" s="153"/>
      <c r="E12" s="154"/>
      <c r="F12" s="155"/>
    </row>
    <row r="13" spans="1:6" ht="15" customHeight="1">
      <c r="A13" s="525"/>
      <c r="B13" s="27" t="s">
        <v>14</v>
      </c>
      <c r="C13" s="152"/>
      <c r="D13" s="153"/>
      <c r="E13" s="154"/>
      <c r="F13" s="155"/>
    </row>
    <row r="14" spans="1:6" ht="15" customHeight="1">
      <c r="A14" s="525"/>
      <c r="B14" s="27"/>
      <c r="C14" s="152"/>
      <c r="D14" s="153"/>
      <c r="E14" s="154"/>
      <c r="F14" s="155"/>
    </row>
    <row r="15" spans="1:6" ht="15" customHeight="1">
      <c r="A15" s="525"/>
      <c r="B15" s="29" t="s">
        <v>15</v>
      </c>
      <c r="C15" s="164">
        <f>SUM(C16:C22)</f>
        <v>2347726326.0400004</v>
      </c>
      <c r="D15" s="165">
        <f>SUM(D16:D22)</f>
        <v>1286361109.1999998</v>
      </c>
      <c r="E15" s="166">
        <f>SUM(E16:E22)</f>
        <v>1061365216.84</v>
      </c>
      <c r="F15" s="163">
        <f>SUM(F16:F22)</f>
        <v>933305099.9199996</v>
      </c>
    </row>
    <row r="16" spans="1:6" ht="15" customHeight="1">
      <c r="A16" s="525"/>
      <c r="B16" s="27" t="s">
        <v>16</v>
      </c>
      <c r="C16" s="156">
        <v>35310484.229999997</v>
      </c>
      <c r="D16" s="157">
        <v>0</v>
      </c>
      <c r="E16" s="154">
        <f t="shared" ref="E16:E22" si="0">C16-D16</f>
        <v>35310484.229999997</v>
      </c>
      <c r="F16" s="154">
        <v>21233284.23</v>
      </c>
    </row>
    <row r="17" spans="1:6" ht="12">
      <c r="A17" s="525"/>
      <c r="B17" s="27" t="s">
        <v>17</v>
      </c>
      <c r="C17" s="156">
        <v>418916884.04999995</v>
      </c>
      <c r="D17" s="157">
        <v>182670097.02000001</v>
      </c>
      <c r="E17" s="154">
        <f t="shared" si="0"/>
        <v>236246787.02999994</v>
      </c>
      <c r="F17" s="154">
        <v>224797823.61999995</v>
      </c>
    </row>
    <row r="18" spans="1:6" ht="12">
      <c r="A18" s="525"/>
      <c r="B18" s="27" t="s">
        <v>18</v>
      </c>
      <c r="C18" s="156">
        <v>1802954231.74</v>
      </c>
      <c r="D18" s="157">
        <v>1059982216.99</v>
      </c>
      <c r="E18" s="154">
        <f t="shared" si="0"/>
        <v>742972014.75</v>
      </c>
      <c r="F18" s="154">
        <v>622032795.25999963</v>
      </c>
    </row>
    <row r="19" spans="1:6" ht="12">
      <c r="A19" s="525"/>
      <c r="B19" s="27" t="s">
        <v>19</v>
      </c>
      <c r="C19" s="156">
        <v>10220122.129999999</v>
      </c>
      <c r="D19" s="157">
        <v>8481622.3499999996</v>
      </c>
      <c r="E19" s="154">
        <f t="shared" si="0"/>
        <v>1738499.7799999993</v>
      </c>
      <c r="F19" s="154">
        <v>1676286.2200000007</v>
      </c>
    </row>
    <row r="20" spans="1:6" ht="12">
      <c r="A20" s="525"/>
      <c r="B20" s="27" t="s">
        <v>20</v>
      </c>
      <c r="C20" s="156">
        <v>47472451.279999986</v>
      </c>
      <c r="D20" s="157">
        <v>35227172.839999989</v>
      </c>
      <c r="E20" s="154">
        <f t="shared" si="0"/>
        <v>12245278.439999998</v>
      </c>
      <c r="F20" s="154">
        <v>11528650.109999988</v>
      </c>
    </row>
    <row r="21" spans="1:6" ht="12">
      <c r="A21" s="525"/>
      <c r="B21" s="27" t="s">
        <v>21</v>
      </c>
      <c r="C21" s="156">
        <v>0</v>
      </c>
      <c r="D21" s="157">
        <v>0</v>
      </c>
      <c r="E21" s="154">
        <f t="shared" si="0"/>
        <v>0</v>
      </c>
      <c r="F21" s="154">
        <v>0</v>
      </c>
    </row>
    <row r="22" spans="1:6" ht="12">
      <c r="A22" s="525"/>
      <c r="B22" s="27" t="s">
        <v>22</v>
      </c>
      <c r="C22" s="156">
        <v>32852152.609999999</v>
      </c>
      <c r="D22" s="157">
        <v>0</v>
      </c>
      <c r="E22" s="154">
        <f t="shared" si="0"/>
        <v>32852152.609999999</v>
      </c>
      <c r="F22" s="154">
        <v>52036260.480000004</v>
      </c>
    </row>
    <row r="23" spans="1:6" ht="12">
      <c r="A23" s="525"/>
      <c r="B23" s="27"/>
      <c r="C23" s="156"/>
      <c r="D23" s="157"/>
      <c r="E23" s="154"/>
      <c r="F23" s="155"/>
    </row>
    <row r="24" spans="1:6" ht="12">
      <c r="A24" s="525"/>
      <c r="B24" s="29" t="s">
        <v>23</v>
      </c>
      <c r="C24" s="160">
        <f>SUM(C25:C28)</f>
        <v>79386830.409999996</v>
      </c>
      <c r="D24" s="161">
        <f>SUM(D25:D28)</f>
        <v>0</v>
      </c>
      <c r="E24" s="166">
        <f>SUM(E25:E28)</f>
        <v>79386830.409999996</v>
      </c>
      <c r="F24" s="163">
        <f>SUM(F25:F28)</f>
        <v>76059225.480000004</v>
      </c>
    </row>
    <row r="25" spans="1:6" ht="12">
      <c r="A25" s="525"/>
      <c r="B25" s="27" t="s">
        <v>24</v>
      </c>
      <c r="C25" s="156"/>
      <c r="D25" s="157"/>
      <c r="E25" s="154"/>
      <c r="F25" s="155"/>
    </row>
    <row r="26" spans="1:6" ht="12">
      <c r="A26" s="525"/>
      <c r="B26" s="27" t="s">
        <v>25</v>
      </c>
      <c r="C26" s="156">
        <v>16037586.140000001</v>
      </c>
      <c r="D26" s="157"/>
      <c r="E26" s="158">
        <f>C26-D26</f>
        <v>16037586.140000001</v>
      </c>
      <c r="F26" s="154">
        <v>15817086.140000001</v>
      </c>
    </row>
    <row r="27" spans="1:6" ht="12">
      <c r="A27" s="525"/>
      <c r="B27" s="27" t="s">
        <v>26</v>
      </c>
      <c r="C27" s="156">
        <v>63349244.270000003</v>
      </c>
      <c r="D27" s="157"/>
      <c r="E27" s="154">
        <f>C27-D27</f>
        <v>63349244.270000003</v>
      </c>
      <c r="F27" s="155">
        <v>60242139.340000004</v>
      </c>
    </row>
    <row r="28" spans="1:6" ht="12">
      <c r="A28" s="525"/>
      <c r="B28" s="27" t="s">
        <v>27</v>
      </c>
      <c r="C28" s="152"/>
      <c r="D28" s="153"/>
      <c r="E28" s="154"/>
      <c r="F28" s="155"/>
    </row>
    <row r="29" spans="1:6" ht="12">
      <c r="A29" s="525"/>
      <c r="B29" s="27"/>
      <c r="C29" s="152"/>
      <c r="D29" s="153"/>
      <c r="E29" s="154"/>
      <c r="F29" s="155"/>
    </row>
    <row r="30" spans="1:6" ht="12">
      <c r="A30" s="525"/>
      <c r="B30" s="29" t="s">
        <v>28</v>
      </c>
      <c r="C30" s="164">
        <f>SUM(C31:C32)</f>
        <v>0</v>
      </c>
      <c r="D30" s="165">
        <f>SUM(D31:D32)</f>
        <v>0</v>
      </c>
      <c r="E30" s="166">
        <f>SUM(E31:E32)</f>
        <v>0</v>
      </c>
      <c r="F30" s="163">
        <f>SUM(F31:F32)</f>
        <v>0</v>
      </c>
    </row>
    <row r="31" spans="1:6" ht="12">
      <c r="A31" s="525"/>
      <c r="B31" s="27" t="s">
        <v>29</v>
      </c>
      <c r="C31" s="152"/>
      <c r="D31" s="153"/>
      <c r="E31" s="154"/>
      <c r="F31" s="155"/>
    </row>
    <row r="32" spans="1:6" ht="12">
      <c r="A32" s="525"/>
      <c r="B32" s="27" t="s">
        <v>30</v>
      </c>
      <c r="C32" s="152"/>
      <c r="D32" s="153"/>
      <c r="E32" s="154"/>
      <c r="F32" s="155"/>
    </row>
    <row r="33" spans="1:6" ht="15" customHeight="1">
      <c r="A33" s="525"/>
      <c r="B33" s="27"/>
      <c r="C33" s="152"/>
      <c r="D33" s="153"/>
      <c r="E33" s="154"/>
      <c r="F33" s="155"/>
    </row>
    <row r="34" spans="1:6" ht="15" customHeight="1">
      <c r="A34" s="526"/>
      <c r="B34" s="144" t="s">
        <v>434</v>
      </c>
      <c r="C34" s="167">
        <f>C30+C24+C15+C9+C4</f>
        <v>2503633966.0300002</v>
      </c>
      <c r="D34" s="168">
        <f>D30+D24+D15+D9+D4</f>
        <v>1347604882.4599998</v>
      </c>
      <c r="E34" s="169">
        <f>E30+E24+E15+E9+E4</f>
        <v>1156029083.5699999</v>
      </c>
      <c r="F34" s="170">
        <f>F30+F24+F15+F9+F4</f>
        <v>1022740791.4999995</v>
      </c>
    </row>
    <row r="35" spans="1:6" s="32" customFormat="1" ht="3" customHeight="1">
      <c r="A35" s="30"/>
      <c r="B35" s="31"/>
      <c r="C35" s="165"/>
      <c r="D35" s="165"/>
      <c r="E35" s="165"/>
      <c r="F35" s="165"/>
    </row>
    <row r="36" spans="1:6" ht="15" customHeight="1">
      <c r="A36" s="524" t="s">
        <v>31</v>
      </c>
      <c r="B36" s="24"/>
      <c r="C36" s="171"/>
      <c r="D36" s="172"/>
      <c r="E36" s="173"/>
      <c r="F36" s="174"/>
    </row>
    <row r="37" spans="1:6" ht="15" customHeight="1">
      <c r="A37" s="525"/>
      <c r="B37" s="29" t="s">
        <v>32</v>
      </c>
      <c r="C37" s="164">
        <f>SUM(C38:C42)</f>
        <v>178902187.90000001</v>
      </c>
      <c r="D37" s="165">
        <f>SUM(D38:D42)</f>
        <v>3993471</v>
      </c>
      <c r="E37" s="166">
        <f>SUM(E38:E42)</f>
        <v>174908716.90000001</v>
      </c>
      <c r="F37" s="163">
        <f>SUM(F38:F42)</f>
        <v>110569940.88999999</v>
      </c>
    </row>
    <row r="38" spans="1:6" ht="15" customHeight="1">
      <c r="A38" s="525"/>
      <c r="B38" s="27" t="s">
        <v>33</v>
      </c>
      <c r="C38" s="156">
        <v>5609209.3200000003</v>
      </c>
      <c r="D38" s="157">
        <v>0</v>
      </c>
      <c r="E38" s="154">
        <f>C38-D38</f>
        <v>5609209.3200000003</v>
      </c>
      <c r="F38" s="154">
        <v>297884.96000000002</v>
      </c>
    </row>
    <row r="39" spans="1:6" ht="15" customHeight="1">
      <c r="A39" s="525"/>
      <c r="B39" s="27" t="s">
        <v>34</v>
      </c>
      <c r="C39" s="156">
        <v>158606640.43000001</v>
      </c>
      <c r="D39" s="157">
        <v>3993471</v>
      </c>
      <c r="E39" s="154">
        <f>C39-D39</f>
        <v>154613169.43000001</v>
      </c>
      <c r="F39" s="154">
        <v>96013227.479999989</v>
      </c>
    </row>
    <row r="40" spans="1:6" ht="15" customHeight="1">
      <c r="A40" s="525"/>
      <c r="B40" s="27" t="s">
        <v>35</v>
      </c>
      <c r="C40" s="156">
        <v>0</v>
      </c>
      <c r="D40" s="157">
        <v>0</v>
      </c>
      <c r="E40" s="154">
        <v>0</v>
      </c>
      <c r="F40" s="155">
        <v>0</v>
      </c>
    </row>
    <row r="41" spans="1:6" ht="15" customHeight="1">
      <c r="A41" s="525"/>
      <c r="B41" s="27" t="s">
        <v>36</v>
      </c>
      <c r="C41" s="156">
        <v>0</v>
      </c>
      <c r="D41" s="157">
        <v>0</v>
      </c>
      <c r="E41" s="154">
        <f>C41-D41</f>
        <v>0</v>
      </c>
      <c r="F41" s="155">
        <v>0</v>
      </c>
    </row>
    <row r="42" spans="1:6" ht="15" customHeight="1">
      <c r="A42" s="525"/>
      <c r="B42" s="27" t="s">
        <v>37</v>
      </c>
      <c r="C42" s="156">
        <v>14686338.15</v>
      </c>
      <c r="D42" s="157">
        <v>0</v>
      </c>
      <c r="E42" s="154">
        <f>C42-D42</f>
        <v>14686338.15</v>
      </c>
      <c r="F42" s="154">
        <v>14258828.449999999</v>
      </c>
    </row>
    <row r="43" spans="1:6" ht="15" customHeight="1">
      <c r="A43" s="525"/>
      <c r="B43" s="27"/>
      <c r="C43" s="152"/>
      <c r="D43" s="153"/>
      <c r="E43" s="154"/>
      <c r="F43" s="155"/>
    </row>
    <row r="44" spans="1:6" ht="15" customHeight="1">
      <c r="A44" s="525"/>
      <c r="B44" s="29" t="s">
        <v>38</v>
      </c>
      <c r="C44" s="160">
        <f>SUM(C45:C52)</f>
        <v>637070327.38</v>
      </c>
      <c r="D44" s="161">
        <f>SUM(D45:D52)</f>
        <v>67487465.609999999</v>
      </c>
      <c r="E44" s="166">
        <f>SUM(E45:E52)</f>
        <v>569582861.76999998</v>
      </c>
      <c r="F44" s="163">
        <f>SUM(F45:F52)</f>
        <v>424238038.68999994</v>
      </c>
    </row>
    <row r="45" spans="1:6" ht="15" customHeight="1">
      <c r="A45" s="525"/>
      <c r="B45" s="27" t="s">
        <v>39</v>
      </c>
      <c r="C45" s="156">
        <v>65410799.210000001</v>
      </c>
      <c r="D45" s="157">
        <v>0</v>
      </c>
      <c r="E45" s="154">
        <f t="shared" ref="E45:E54" si="1">C45-D45</f>
        <v>65410799.210000001</v>
      </c>
      <c r="F45" s="154">
        <v>46226475.770000003</v>
      </c>
    </row>
    <row r="46" spans="1:6" ht="15" customHeight="1">
      <c r="A46" s="525"/>
      <c r="B46" s="27" t="s">
        <v>40</v>
      </c>
      <c r="C46" s="156">
        <v>409918654.37999994</v>
      </c>
      <c r="D46" s="157">
        <v>57998171.960000001</v>
      </c>
      <c r="E46" s="158">
        <f t="shared" si="1"/>
        <v>351920482.41999996</v>
      </c>
      <c r="F46" s="154">
        <v>256710971.28999993</v>
      </c>
    </row>
    <row r="47" spans="1:6" ht="15" customHeight="1">
      <c r="A47" s="525"/>
      <c r="B47" s="27" t="s">
        <v>41</v>
      </c>
      <c r="C47" s="156">
        <v>4907534.93</v>
      </c>
      <c r="D47" s="157">
        <v>0</v>
      </c>
      <c r="E47" s="158">
        <f t="shared" si="1"/>
        <v>4907534.93</v>
      </c>
      <c r="F47" s="154">
        <v>5006958.53</v>
      </c>
    </row>
    <row r="48" spans="1:6" ht="15" customHeight="1">
      <c r="A48" s="525"/>
      <c r="B48" s="27" t="s">
        <v>42</v>
      </c>
      <c r="C48" s="156">
        <v>120634841.25000001</v>
      </c>
      <c r="D48" s="157"/>
      <c r="E48" s="154">
        <f t="shared" si="1"/>
        <v>120634841.25000001</v>
      </c>
      <c r="F48" s="154">
        <v>91118798.460000008</v>
      </c>
    </row>
    <row r="49" spans="1:6" ht="15" customHeight="1">
      <c r="A49" s="525"/>
      <c r="B49" s="27" t="s">
        <v>436</v>
      </c>
      <c r="C49" s="156">
        <v>1806199.77</v>
      </c>
      <c r="D49" s="157">
        <v>0</v>
      </c>
      <c r="E49" s="154">
        <f t="shared" si="1"/>
        <v>1806199.77</v>
      </c>
      <c r="F49" s="154">
        <v>1806199.77</v>
      </c>
    </row>
    <row r="50" spans="1:6" ht="15" customHeight="1">
      <c r="A50" s="525"/>
      <c r="B50" s="27" t="s">
        <v>43</v>
      </c>
      <c r="C50" s="156">
        <v>27023382.73</v>
      </c>
      <c r="D50" s="157">
        <v>9489293.6500000004</v>
      </c>
      <c r="E50" s="158">
        <f t="shared" si="1"/>
        <v>17534089.079999998</v>
      </c>
      <c r="F50" s="154">
        <v>18743349.07</v>
      </c>
    </row>
    <row r="51" spans="1:6" ht="15" customHeight="1">
      <c r="A51" s="525"/>
      <c r="B51" s="27" t="s">
        <v>44</v>
      </c>
      <c r="C51" s="156">
        <v>7368915.1100000003</v>
      </c>
      <c r="D51" s="157"/>
      <c r="E51" s="158">
        <f t="shared" si="1"/>
        <v>7368915.1100000003</v>
      </c>
      <c r="F51" s="154">
        <v>4625285.8000000007</v>
      </c>
    </row>
    <row r="52" spans="1:6" ht="15" customHeight="1">
      <c r="A52" s="525"/>
      <c r="B52" s="27"/>
      <c r="C52" s="156"/>
      <c r="D52" s="157"/>
      <c r="E52" s="154"/>
      <c r="F52" s="155"/>
    </row>
    <row r="53" spans="1:6" ht="15" customHeight="1">
      <c r="A53" s="525"/>
      <c r="B53" s="29" t="s">
        <v>45</v>
      </c>
      <c r="C53" s="160">
        <v>58000</v>
      </c>
      <c r="D53" s="161">
        <v>0</v>
      </c>
      <c r="E53" s="166">
        <f t="shared" si="1"/>
        <v>58000</v>
      </c>
      <c r="F53" s="163">
        <v>58000</v>
      </c>
    </row>
    <row r="54" spans="1:6" ht="15" customHeight="1">
      <c r="A54" s="525"/>
      <c r="B54" s="29" t="s">
        <v>46</v>
      </c>
      <c r="C54" s="160">
        <v>311992.52</v>
      </c>
      <c r="D54" s="161"/>
      <c r="E54" s="166">
        <f t="shared" si="1"/>
        <v>311992.52</v>
      </c>
      <c r="F54" s="166">
        <v>129683.48</v>
      </c>
    </row>
    <row r="55" spans="1:6" ht="15" customHeight="1">
      <c r="A55" s="525"/>
      <c r="B55" s="29"/>
      <c r="C55" s="164"/>
      <c r="D55" s="165"/>
      <c r="E55" s="166"/>
      <c r="F55" s="163"/>
    </row>
    <row r="56" spans="1:6" ht="15" customHeight="1">
      <c r="A56" s="526"/>
      <c r="B56" s="144" t="s">
        <v>47</v>
      </c>
      <c r="C56" s="167">
        <f>C54+C53+C44+C37</f>
        <v>816342507.79999995</v>
      </c>
      <c r="D56" s="168">
        <f>D54+D53+D44+D37</f>
        <v>71480936.609999999</v>
      </c>
      <c r="E56" s="169">
        <f>E54+E53+E44+E37</f>
        <v>744861571.18999994</v>
      </c>
      <c r="F56" s="170">
        <f>F54+F53+F44+F37</f>
        <v>534995663.05999994</v>
      </c>
    </row>
    <row r="57" spans="1:6" s="32" customFormat="1" ht="3" customHeight="1">
      <c r="A57" s="30"/>
      <c r="B57" s="33"/>
      <c r="C57" s="153"/>
      <c r="D57" s="153"/>
      <c r="E57" s="153"/>
      <c r="F57" s="153"/>
    </row>
    <row r="58" spans="1:6" ht="16.5" customHeight="1">
      <c r="A58" s="527" t="s">
        <v>48</v>
      </c>
      <c r="B58" s="24" t="s">
        <v>49</v>
      </c>
      <c r="C58" s="175">
        <v>23598648.710000001</v>
      </c>
      <c r="D58" s="176"/>
      <c r="E58" s="150">
        <f>C58-D58</f>
        <v>23598648.710000001</v>
      </c>
      <c r="F58" s="174">
        <v>24578206.849999994</v>
      </c>
    </row>
    <row r="59" spans="1:6" ht="16.5" customHeight="1">
      <c r="A59" s="528"/>
      <c r="B59" s="27" t="s">
        <v>50</v>
      </c>
      <c r="C59" s="156">
        <v>40939127.950000003</v>
      </c>
      <c r="D59" s="157"/>
      <c r="E59" s="166">
        <f>C59-D59</f>
        <v>40939127.950000003</v>
      </c>
      <c r="F59" s="155">
        <v>30886084.440000001</v>
      </c>
    </row>
    <row r="60" spans="1:6" ht="16.5" customHeight="1">
      <c r="A60" s="528"/>
      <c r="B60" s="34" t="s">
        <v>51</v>
      </c>
      <c r="C60" s="177">
        <v>1078830.8</v>
      </c>
      <c r="D60" s="178"/>
      <c r="E60" s="166">
        <f>C60-D60</f>
        <v>1078830.8</v>
      </c>
      <c r="F60" s="179">
        <v>1285017.08</v>
      </c>
    </row>
    <row r="61" spans="1:6" ht="15" customHeight="1">
      <c r="A61" s="529"/>
      <c r="B61" s="144" t="s">
        <v>52</v>
      </c>
      <c r="C61" s="167">
        <f>SUM(C58:C60)</f>
        <v>65616607.460000001</v>
      </c>
      <c r="D61" s="168">
        <f>SUM(D58:D60)</f>
        <v>0</v>
      </c>
      <c r="E61" s="169">
        <f>SUM(E58:E60)</f>
        <v>65616607.460000001</v>
      </c>
      <c r="F61" s="170">
        <f>SUM(F58:F60)</f>
        <v>56749308.36999999</v>
      </c>
    </row>
    <row r="62" spans="1:6" ht="15" customHeight="1">
      <c r="C62" s="180"/>
      <c r="D62" s="180"/>
      <c r="E62" s="180"/>
      <c r="F62" s="180"/>
    </row>
    <row r="63" spans="1:6" ht="15" customHeight="1">
      <c r="B63" s="144" t="s">
        <v>53</v>
      </c>
      <c r="C63" s="167">
        <f>C61+C56+C34</f>
        <v>3385593081.29</v>
      </c>
      <c r="D63" s="168">
        <f>D61+D56+D34</f>
        <v>1419085819.0699997</v>
      </c>
      <c r="E63" s="169">
        <f>E61+E56+E34</f>
        <v>1966507262.2199998</v>
      </c>
      <c r="F63" s="170">
        <f>F61+F56+F34</f>
        <v>1614485762.9299994</v>
      </c>
    </row>
    <row r="64" spans="1:6" ht="15" customHeight="1">
      <c r="B64" s="36"/>
    </row>
    <row r="65" spans="5:6" ht="12">
      <c r="E65" s="111">
        <f>+E63-Passif!D52</f>
        <v>0</v>
      </c>
      <c r="F65" s="111">
        <f>+F63-Passif!E52</f>
        <v>0</v>
      </c>
    </row>
    <row r="66" spans="5:6" ht="12"/>
    <row r="67" spans="5:6" ht="12"/>
  </sheetData>
  <mergeCells count="5">
    <mergeCell ref="B1:F1"/>
    <mergeCell ref="C2:E2"/>
    <mergeCell ref="A4:A34"/>
    <mergeCell ref="A36:A56"/>
    <mergeCell ref="A58:A6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969"/>
  <sheetViews>
    <sheetView topLeftCell="A27" workbookViewId="0">
      <selection activeCell="B47" sqref="B47"/>
    </sheetView>
  </sheetViews>
  <sheetFormatPr baseColWidth="10" defaultColWidth="11.453125" defaultRowHeight="12"/>
  <cols>
    <col min="1" max="1" width="3.54296875" style="117" bestFit="1" customWidth="1"/>
    <col min="2" max="2" width="54.81640625" style="117" bestFit="1" customWidth="1"/>
    <col min="3" max="3" width="5" style="112" bestFit="1" customWidth="1"/>
    <col min="4" max="4" width="21.54296875" style="140" bestFit="1" customWidth="1"/>
    <col min="5" max="5" width="21.81640625" style="140" bestFit="1" customWidth="1"/>
    <col min="6" max="6" width="15.54296875" style="117" customWidth="1"/>
    <col min="7" max="16384" width="11.453125" style="117"/>
  </cols>
  <sheetData>
    <row r="1" spans="1:6" s="112" customFormat="1" ht="15.5">
      <c r="A1" s="518" t="s">
        <v>54</v>
      </c>
      <c r="B1" s="519"/>
      <c r="C1" s="519"/>
      <c r="D1" s="519"/>
      <c r="E1" s="520"/>
    </row>
    <row r="2" spans="1:6">
      <c r="A2" s="113"/>
      <c r="B2" s="114" t="s">
        <v>1</v>
      </c>
      <c r="C2" s="115"/>
      <c r="D2" s="535">
        <f>+Actif!C2</f>
        <v>43100</v>
      </c>
      <c r="E2" s="535">
        <f>+Actif!F2</f>
        <v>42735</v>
      </c>
      <c r="F2" s="116"/>
    </row>
    <row r="3" spans="1:6">
      <c r="A3" s="118"/>
      <c r="B3" s="119"/>
      <c r="C3" s="120"/>
      <c r="D3" s="536"/>
      <c r="E3" s="536"/>
      <c r="F3" s="116"/>
    </row>
    <row r="4" spans="1:6" ht="13.15" customHeight="1">
      <c r="A4" s="532" t="s">
        <v>55</v>
      </c>
      <c r="B4" s="121" t="s">
        <v>56</v>
      </c>
      <c r="C4" s="122"/>
      <c r="D4" s="123"/>
      <c r="E4" s="124"/>
      <c r="F4" s="116"/>
    </row>
    <row r="5" spans="1:6">
      <c r="A5" s="533"/>
      <c r="B5" s="125" t="s">
        <v>57</v>
      </c>
      <c r="C5" s="126"/>
      <c r="D5" s="156">
        <v>198000000</v>
      </c>
      <c r="E5" s="181">
        <v>198000000</v>
      </c>
      <c r="F5" s="116"/>
    </row>
    <row r="6" spans="1:6" ht="14.25" customHeight="1">
      <c r="A6" s="533"/>
      <c r="B6" s="125" t="s">
        <v>58</v>
      </c>
      <c r="C6" s="126"/>
      <c r="D6" s="156">
        <v>0</v>
      </c>
      <c r="E6" s="181">
        <v>0</v>
      </c>
      <c r="F6" s="116"/>
    </row>
    <row r="7" spans="1:6">
      <c r="A7" s="533"/>
      <c r="B7" s="127" t="s">
        <v>59</v>
      </c>
      <c r="C7" s="126"/>
      <c r="D7" s="156"/>
      <c r="E7" s="181"/>
      <c r="F7" s="116"/>
    </row>
    <row r="8" spans="1:6">
      <c r="A8" s="533"/>
      <c r="B8" s="127" t="s">
        <v>60</v>
      </c>
      <c r="C8" s="126"/>
      <c r="D8" s="156">
        <v>0</v>
      </c>
      <c r="E8" s="181"/>
      <c r="F8" s="116"/>
    </row>
    <row r="9" spans="1:6">
      <c r="A9" s="533"/>
      <c r="B9" s="125" t="s">
        <v>61</v>
      </c>
      <c r="C9" s="126"/>
      <c r="D9" s="156">
        <v>166980000</v>
      </c>
      <c r="E9" s="181">
        <v>166980000</v>
      </c>
      <c r="F9" s="116"/>
    </row>
    <row r="10" spans="1:6">
      <c r="A10" s="533"/>
      <c r="B10" s="125" t="s">
        <v>62</v>
      </c>
      <c r="C10" s="126"/>
      <c r="D10" s="156"/>
      <c r="E10" s="181">
        <v>0</v>
      </c>
      <c r="F10" s="116"/>
    </row>
    <row r="11" spans="1:6">
      <c r="A11" s="533"/>
      <c r="B11" s="125" t="s">
        <v>63</v>
      </c>
      <c r="C11" s="126"/>
      <c r="D11" s="156">
        <v>19800000</v>
      </c>
      <c r="E11" s="181">
        <v>19800000</v>
      </c>
      <c r="F11" s="116"/>
    </row>
    <row r="12" spans="1:6">
      <c r="A12" s="533"/>
      <c r="B12" s="125" t="s">
        <v>64</v>
      </c>
      <c r="C12" s="126"/>
      <c r="D12" s="156">
        <v>37687000</v>
      </c>
      <c r="E12" s="181">
        <v>37687000</v>
      </c>
      <c r="F12" s="116"/>
    </row>
    <row r="13" spans="1:6">
      <c r="A13" s="533"/>
      <c r="B13" s="125" t="s">
        <v>65</v>
      </c>
      <c r="C13" s="126"/>
      <c r="D13" s="156">
        <v>68216302.270000011</v>
      </c>
      <c r="E13" s="181">
        <v>48494289.399999999</v>
      </c>
      <c r="F13" s="116"/>
    </row>
    <row r="14" spans="1:6">
      <c r="A14" s="533"/>
      <c r="B14" s="125" t="s">
        <v>66</v>
      </c>
      <c r="C14" s="126"/>
      <c r="D14" s="156"/>
      <c r="E14" s="181">
        <v>0</v>
      </c>
      <c r="F14" s="116"/>
    </row>
    <row r="15" spans="1:6">
      <c r="A15" s="533"/>
      <c r="B15" s="125" t="s">
        <v>67</v>
      </c>
      <c r="C15" s="126"/>
      <c r="D15" s="177">
        <v>195226340.98000002</v>
      </c>
      <c r="E15" s="181">
        <v>168222012.87000009</v>
      </c>
      <c r="F15" s="116"/>
    </row>
    <row r="16" spans="1:6">
      <c r="A16" s="533"/>
      <c r="B16" s="128" t="s">
        <v>68</v>
      </c>
      <c r="C16" s="129" t="s">
        <v>69</v>
      </c>
      <c r="D16" s="182">
        <f>+D5+D9+D11+D12+D13+D15</f>
        <v>685909643.25</v>
      </c>
      <c r="E16" s="183">
        <f>SUM(E5:E15)</f>
        <v>639183302.2700001</v>
      </c>
      <c r="F16" s="116"/>
    </row>
    <row r="17" spans="1:6">
      <c r="A17" s="533"/>
      <c r="B17" s="130" t="s">
        <v>70</v>
      </c>
      <c r="C17" s="131" t="s">
        <v>71</v>
      </c>
      <c r="D17" s="184">
        <f>+D18+D19</f>
        <v>0</v>
      </c>
      <c r="E17" s="184">
        <v>0</v>
      </c>
      <c r="F17" s="116"/>
    </row>
    <row r="18" spans="1:6">
      <c r="A18" s="533"/>
      <c r="B18" s="125" t="s">
        <v>72</v>
      </c>
      <c r="C18" s="126"/>
      <c r="D18" s="155"/>
      <c r="E18" s="155"/>
      <c r="F18" s="116"/>
    </row>
    <row r="19" spans="1:6">
      <c r="A19" s="533"/>
      <c r="B19" s="125" t="s">
        <v>73</v>
      </c>
      <c r="C19" s="126"/>
      <c r="D19" s="155"/>
      <c r="E19" s="155"/>
      <c r="F19" s="116"/>
    </row>
    <row r="20" spans="1:6">
      <c r="A20" s="533"/>
      <c r="B20" s="132"/>
      <c r="C20" s="131"/>
      <c r="D20" s="185"/>
      <c r="E20" s="185"/>
      <c r="F20" s="116"/>
    </row>
    <row r="21" spans="1:6">
      <c r="A21" s="533"/>
      <c r="B21" s="130" t="s">
        <v>74</v>
      </c>
      <c r="C21" s="131" t="s">
        <v>75</v>
      </c>
      <c r="D21" s="186">
        <f>+D22+D23</f>
        <v>430000000.01999998</v>
      </c>
      <c r="E21" s="186">
        <v>240000000.02000001</v>
      </c>
      <c r="F21" s="116"/>
    </row>
    <row r="22" spans="1:6">
      <c r="A22" s="533"/>
      <c r="B22" s="125" t="s">
        <v>76</v>
      </c>
      <c r="C22" s="126"/>
      <c r="D22" s="155">
        <v>180000000</v>
      </c>
      <c r="E22" s="155">
        <v>240000000</v>
      </c>
      <c r="F22" s="116"/>
    </row>
    <row r="23" spans="1:6">
      <c r="A23" s="533"/>
      <c r="B23" s="125" t="s">
        <v>77</v>
      </c>
      <c r="C23" s="126"/>
      <c r="D23" s="155">
        <v>250000000.02000001</v>
      </c>
      <c r="E23" s="155">
        <v>0.02</v>
      </c>
      <c r="F23" s="116"/>
    </row>
    <row r="24" spans="1:6">
      <c r="A24" s="533"/>
      <c r="B24" s="133"/>
      <c r="C24" s="126"/>
      <c r="D24" s="155"/>
      <c r="E24" s="155"/>
      <c r="F24" s="116"/>
    </row>
    <row r="25" spans="1:6">
      <c r="A25" s="533"/>
      <c r="B25" s="130" t="s">
        <v>78</v>
      </c>
      <c r="C25" s="131" t="s">
        <v>79</v>
      </c>
      <c r="D25" s="155">
        <v>0</v>
      </c>
      <c r="E25" s="155">
        <v>0</v>
      </c>
      <c r="F25" s="116"/>
    </row>
    <row r="26" spans="1:6">
      <c r="A26" s="533"/>
      <c r="B26" s="125" t="s">
        <v>80</v>
      </c>
      <c r="C26" s="126"/>
      <c r="D26" s="155"/>
      <c r="E26" s="155"/>
      <c r="F26" s="116"/>
    </row>
    <row r="27" spans="1:6">
      <c r="A27" s="533"/>
      <c r="B27" s="125" t="s">
        <v>81</v>
      </c>
      <c r="C27" s="126"/>
      <c r="D27" s="155"/>
      <c r="E27" s="155"/>
      <c r="F27" s="116"/>
    </row>
    <row r="28" spans="1:6">
      <c r="A28" s="533"/>
      <c r="B28" s="130" t="s">
        <v>82</v>
      </c>
      <c r="C28" s="131" t="s">
        <v>83</v>
      </c>
      <c r="D28" s="155">
        <v>0</v>
      </c>
      <c r="E28" s="155">
        <v>0</v>
      </c>
      <c r="F28" s="116"/>
    </row>
    <row r="29" spans="1:6">
      <c r="A29" s="533"/>
      <c r="B29" s="125" t="s">
        <v>84</v>
      </c>
      <c r="C29" s="126"/>
      <c r="D29" s="155"/>
      <c r="E29" s="155"/>
      <c r="F29" s="116"/>
    </row>
    <row r="30" spans="1:6">
      <c r="A30" s="533"/>
      <c r="B30" s="125" t="s">
        <v>85</v>
      </c>
      <c r="C30" s="126"/>
      <c r="D30" s="179"/>
      <c r="E30" s="179"/>
      <c r="F30" s="116"/>
    </row>
    <row r="31" spans="1:6">
      <c r="A31" s="534"/>
      <c r="B31" s="134" t="s">
        <v>86</v>
      </c>
      <c r="C31" s="135"/>
      <c r="D31" s="187">
        <f>+D16+D17+D21+D25+D28</f>
        <v>1115909643.27</v>
      </c>
      <c r="E31" s="188">
        <f>+E16+E17+E21+E25+E28</f>
        <v>879183302.29000008</v>
      </c>
      <c r="F31" s="116"/>
    </row>
    <row r="32" spans="1:6">
      <c r="A32" s="136"/>
      <c r="B32" s="136"/>
      <c r="C32" s="131"/>
      <c r="D32" s="189"/>
      <c r="E32" s="189"/>
      <c r="F32" s="116"/>
    </row>
    <row r="33" spans="1:6" ht="14.25" customHeight="1">
      <c r="A33" s="532" t="s">
        <v>87</v>
      </c>
      <c r="B33" s="121" t="s">
        <v>88</v>
      </c>
      <c r="C33" s="122" t="s">
        <v>89</v>
      </c>
      <c r="D33" s="184">
        <f>+D34+D35+D36+D37+D38+D39+D40+D41</f>
        <v>536912041.62</v>
      </c>
      <c r="E33" s="184">
        <f>+E34+E35+E36+E37+E38+E39+E40+E41</f>
        <v>458505715.55000001</v>
      </c>
      <c r="F33" s="116"/>
    </row>
    <row r="34" spans="1:6" ht="14.25" customHeight="1">
      <c r="A34" s="533"/>
      <c r="B34" s="125" t="s">
        <v>90</v>
      </c>
      <c r="C34" s="126"/>
      <c r="D34" s="181">
        <v>225228698.09</v>
      </c>
      <c r="E34" s="181">
        <v>173996335.69000003</v>
      </c>
      <c r="F34" s="116"/>
    </row>
    <row r="35" spans="1:6" ht="14.25" customHeight="1">
      <c r="A35" s="533"/>
      <c r="B35" s="125" t="s">
        <v>91</v>
      </c>
      <c r="C35" s="126"/>
      <c r="D35" s="181">
        <v>13573212.75</v>
      </c>
      <c r="E35" s="181">
        <v>12944602.469999999</v>
      </c>
      <c r="F35" s="116"/>
    </row>
    <row r="36" spans="1:6" ht="14.25" customHeight="1">
      <c r="A36" s="533"/>
      <c r="B36" s="125" t="s">
        <v>41</v>
      </c>
      <c r="C36" s="126"/>
      <c r="D36" s="181">
        <v>12442625.01</v>
      </c>
      <c r="E36" s="181">
        <v>10110594.540000001</v>
      </c>
      <c r="F36" s="116"/>
    </row>
    <row r="37" spans="1:6" ht="14.25" customHeight="1">
      <c r="A37" s="533"/>
      <c r="B37" s="125" t="s">
        <v>92</v>
      </c>
      <c r="C37" s="126"/>
      <c r="D37" s="181">
        <v>15337299.600000001</v>
      </c>
      <c r="E37" s="181">
        <v>13280616.790000001</v>
      </c>
      <c r="F37" s="116"/>
    </row>
    <row r="38" spans="1:6" ht="14.25" customHeight="1">
      <c r="A38" s="533"/>
      <c r="B38" s="125" t="s">
        <v>42</v>
      </c>
      <c r="C38" s="126"/>
      <c r="D38" s="181">
        <v>258262298.24000001</v>
      </c>
      <c r="E38" s="181">
        <v>229765007.70999998</v>
      </c>
      <c r="F38" s="116"/>
    </row>
    <row r="39" spans="1:6" ht="14.25" customHeight="1">
      <c r="A39" s="533"/>
      <c r="B39" s="125" t="s">
        <v>93</v>
      </c>
      <c r="C39" s="126"/>
      <c r="D39" s="181">
        <v>1566638.76</v>
      </c>
      <c r="E39" s="181">
        <v>1542638.7999999998</v>
      </c>
      <c r="F39" s="116"/>
    </row>
    <row r="40" spans="1:6" ht="14.25" customHeight="1">
      <c r="A40" s="533"/>
      <c r="B40" s="125" t="s">
        <v>94</v>
      </c>
      <c r="C40" s="126"/>
      <c r="D40" s="181"/>
      <c r="E40" s="181">
        <v>5439800</v>
      </c>
      <c r="F40" s="116"/>
    </row>
    <row r="41" spans="1:6" ht="14.25" customHeight="1">
      <c r="A41" s="533"/>
      <c r="B41" s="125" t="s">
        <v>95</v>
      </c>
      <c r="C41" s="126"/>
      <c r="D41" s="181">
        <v>10501269.17</v>
      </c>
      <c r="E41" s="181">
        <v>11426119.550000001</v>
      </c>
      <c r="F41" s="116"/>
    </row>
    <row r="42" spans="1:6">
      <c r="A42" s="533"/>
      <c r="B42" s="130" t="s">
        <v>96</v>
      </c>
      <c r="C42" s="131" t="s">
        <v>97</v>
      </c>
      <c r="D42" s="190">
        <v>311992.52</v>
      </c>
      <c r="E42" s="190">
        <v>4129683.48</v>
      </c>
      <c r="F42" s="116"/>
    </row>
    <row r="43" spans="1:6">
      <c r="A43" s="533"/>
      <c r="B43" s="130" t="s">
        <v>98</v>
      </c>
      <c r="C43" s="131" t="s">
        <v>99</v>
      </c>
      <c r="D43" s="190">
        <v>310334.33</v>
      </c>
      <c r="E43" s="190">
        <v>509696.29</v>
      </c>
      <c r="F43" s="116"/>
    </row>
    <row r="44" spans="1:6">
      <c r="A44" s="534"/>
      <c r="B44" s="134" t="s">
        <v>100</v>
      </c>
      <c r="C44" s="135"/>
      <c r="D44" s="187">
        <f>+D33+D42+D43</f>
        <v>537534368.47000003</v>
      </c>
      <c r="E44" s="188">
        <f>+E33+E42+E43</f>
        <v>463145095.32000005</v>
      </c>
      <c r="F44" s="116"/>
    </row>
    <row r="45" spans="1:6" ht="3" customHeight="1">
      <c r="A45" s="136"/>
      <c r="B45" s="137"/>
      <c r="C45" s="126"/>
      <c r="D45" s="191"/>
      <c r="E45" s="191"/>
      <c r="F45" s="116"/>
    </row>
    <row r="46" spans="1:6" ht="13.15" customHeight="1">
      <c r="A46" s="532" t="s">
        <v>101</v>
      </c>
      <c r="B46" s="121" t="s">
        <v>102</v>
      </c>
      <c r="C46" s="122"/>
      <c r="D46" s="192"/>
      <c r="E46" s="192"/>
      <c r="F46" s="116"/>
    </row>
    <row r="47" spans="1:6" ht="14.25" customHeight="1">
      <c r="A47" s="533"/>
      <c r="B47" s="125" t="s">
        <v>103</v>
      </c>
      <c r="C47" s="126"/>
      <c r="D47" s="181"/>
      <c r="E47" s="155">
        <v>0</v>
      </c>
      <c r="F47" s="116"/>
    </row>
    <row r="48" spans="1:6" ht="14.25" customHeight="1">
      <c r="A48" s="533"/>
      <c r="B48" s="125" t="s">
        <v>104</v>
      </c>
      <c r="C48" s="126"/>
      <c r="D48" s="181">
        <v>247517142.80000001</v>
      </c>
      <c r="E48" s="155">
        <v>227358346.96000001</v>
      </c>
      <c r="F48" s="116"/>
    </row>
    <row r="49" spans="1:6" ht="20" customHeight="1">
      <c r="A49" s="533"/>
      <c r="B49" s="125" t="s">
        <v>105</v>
      </c>
      <c r="C49" s="126"/>
      <c r="D49" s="181">
        <v>65546107.680000007</v>
      </c>
      <c r="E49" s="155">
        <v>44799018.360000007</v>
      </c>
      <c r="F49" s="116"/>
    </row>
    <row r="50" spans="1:6" ht="14.25" customHeight="1">
      <c r="A50" s="534"/>
      <c r="B50" s="134" t="s">
        <v>106</v>
      </c>
      <c r="C50" s="135"/>
      <c r="D50" s="188">
        <f>+D47+D48+D49</f>
        <v>313063250.48000002</v>
      </c>
      <c r="E50" s="188">
        <f>+E47+E48+E49</f>
        <v>272157365.31999999</v>
      </c>
      <c r="F50" s="116"/>
    </row>
    <row r="51" spans="1:6" ht="14.25" customHeight="1">
      <c r="A51" s="136"/>
      <c r="B51" s="137"/>
      <c r="C51" s="126"/>
      <c r="D51" s="191"/>
      <c r="E51" s="191"/>
      <c r="F51" s="116"/>
    </row>
    <row r="52" spans="1:6">
      <c r="A52" s="136"/>
      <c r="B52" s="530" t="s">
        <v>107</v>
      </c>
      <c r="C52" s="531"/>
      <c r="D52" s="193">
        <f>+D31+D44+D50</f>
        <v>1966507262.22</v>
      </c>
      <c r="E52" s="193">
        <f>+E31+E44+E50</f>
        <v>1614485762.9300001</v>
      </c>
      <c r="F52" s="116"/>
    </row>
    <row r="53" spans="1:6">
      <c r="A53" s="136"/>
      <c r="B53" s="138" t="s">
        <v>108</v>
      </c>
      <c r="C53" s="126"/>
      <c r="D53" s="191"/>
      <c r="E53" s="191"/>
      <c r="F53" s="116"/>
    </row>
    <row r="54" spans="1:6">
      <c r="A54" s="136"/>
      <c r="B54" s="138" t="s">
        <v>109</v>
      </c>
      <c r="C54" s="126"/>
      <c r="D54" s="194"/>
      <c r="E54" s="194"/>
      <c r="F54" s="116"/>
    </row>
    <row r="55" spans="1:6">
      <c r="A55" s="136"/>
      <c r="B55" s="137"/>
      <c r="C55" s="126"/>
      <c r="D55" s="194"/>
      <c r="E55" s="194"/>
      <c r="F55" s="116"/>
    </row>
    <row r="56" spans="1:6">
      <c r="A56" s="136"/>
      <c r="B56" s="137"/>
      <c r="C56" s="126"/>
      <c r="D56" s="194"/>
      <c r="E56" s="194"/>
      <c r="F56" s="116"/>
    </row>
    <row r="57" spans="1:6">
      <c r="A57" s="136"/>
      <c r="B57" s="137"/>
      <c r="C57" s="126"/>
      <c r="D57" s="194"/>
      <c r="E57" s="194"/>
      <c r="F57" s="116"/>
    </row>
    <row r="58" spans="1:6">
      <c r="A58" s="136"/>
      <c r="B58" s="137"/>
      <c r="C58" s="126"/>
      <c r="D58" s="194"/>
      <c r="E58" s="194"/>
      <c r="F58" s="116"/>
    </row>
    <row r="59" spans="1:6">
      <c r="A59" s="136"/>
      <c r="B59" s="137"/>
      <c r="C59" s="126"/>
      <c r="D59" s="194"/>
      <c r="E59" s="194"/>
      <c r="F59" s="116"/>
    </row>
    <row r="60" spans="1:6">
      <c r="A60" s="136"/>
      <c r="B60" s="137"/>
      <c r="C60" s="126"/>
      <c r="D60" s="194"/>
      <c r="E60" s="194"/>
      <c r="F60" s="116"/>
    </row>
    <row r="61" spans="1:6">
      <c r="A61" s="136"/>
      <c r="B61" s="137"/>
      <c r="C61" s="126"/>
      <c r="D61" s="194"/>
      <c r="E61" s="194"/>
      <c r="F61" s="116"/>
    </row>
    <row r="62" spans="1:6">
      <c r="A62" s="136"/>
      <c r="B62" s="137"/>
      <c r="C62" s="126"/>
      <c r="D62" s="194"/>
      <c r="E62" s="194"/>
      <c r="F62" s="116"/>
    </row>
    <row r="63" spans="1:6">
      <c r="A63" s="136"/>
      <c r="B63" s="137"/>
      <c r="C63" s="126"/>
      <c r="D63" s="194"/>
      <c r="E63" s="194"/>
      <c r="F63" s="116"/>
    </row>
    <row r="64" spans="1:6">
      <c r="A64" s="137"/>
      <c r="B64" s="137"/>
      <c r="C64" s="126"/>
      <c r="D64" s="194"/>
      <c r="E64" s="194"/>
      <c r="F64" s="116"/>
    </row>
    <row r="65" spans="1:6">
      <c r="A65" s="137"/>
      <c r="B65" s="137"/>
      <c r="C65" s="126"/>
      <c r="D65" s="194"/>
      <c r="E65" s="194"/>
      <c r="F65" s="116"/>
    </row>
    <row r="66" spans="1:6">
      <c r="A66" s="137"/>
      <c r="B66" s="137"/>
      <c r="C66" s="126"/>
      <c r="D66" s="194"/>
      <c r="E66" s="194"/>
      <c r="F66" s="116"/>
    </row>
    <row r="67" spans="1:6">
      <c r="A67" s="137"/>
      <c r="B67" s="137"/>
      <c r="C67" s="126"/>
      <c r="D67" s="194"/>
      <c r="E67" s="194"/>
      <c r="F67" s="116"/>
    </row>
    <row r="68" spans="1:6">
      <c r="A68" s="137"/>
      <c r="B68" s="137"/>
      <c r="C68" s="126"/>
      <c r="D68" s="194"/>
      <c r="E68" s="194"/>
      <c r="F68" s="116"/>
    </row>
    <row r="69" spans="1:6">
      <c r="A69" s="137"/>
      <c r="B69" s="137"/>
      <c r="C69" s="126"/>
      <c r="D69" s="194"/>
      <c r="E69" s="194"/>
      <c r="F69" s="116"/>
    </row>
    <row r="70" spans="1:6">
      <c r="A70" s="137"/>
      <c r="B70" s="137"/>
      <c r="C70" s="126"/>
      <c r="D70" s="194"/>
      <c r="E70" s="194"/>
      <c r="F70" s="116"/>
    </row>
    <row r="71" spans="1:6">
      <c r="A71" s="137"/>
      <c r="B71" s="137"/>
      <c r="C71" s="126"/>
      <c r="D71" s="194"/>
      <c r="E71" s="194"/>
      <c r="F71" s="116"/>
    </row>
    <row r="72" spans="1:6">
      <c r="A72" s="137"/>
      <c r="B72" s="137"/>
      <c r="C72" s="126"/>
      <c r="D72" s="194"/>
      <c r="E72" s="194"/>
      <c r="F72" s="116"/>
    </row>
    <row r="73" spans="1:6">
      <c r="A73" s="137"/>
      <c r="B73" s="137"/>
      <c r="C73" s="126"/>
      <c r="D73" s="194"/>
      <c r="E73" s="194"/>
      <c r="F73" s="116"/>
    </row>
    <row r="74" spans="1:6">
      <c r="A74" s="137"/>
      <c r="B74" s="137"/>
      <c r="C74" s="126"/>
      <c r="D74" s="194"/>
      <c r="E74" s="194"/>
      <c r="F74" s="116"/>
    </row>
    <row r="75" spans="1:6">
      <c r="A75" s="137"/>
      <c r="B75" s="137"/>
      <c r="C75" s="126"/>
      <c r="D75" s="194"/>
      <c r="E75" s="194"/>
      <c r="F75" s="116"/>
    </row>
    <row r="76" spans="1:6">
      <c r="A76" s="137"/>
      <c r="B76" s="137"/>
      <c r="C76" s="126"/>
      <c r="D76" s="194"/>
      <c r="E76" s="194"/>
      <c r="F76" s="116"/>
    </row>
    <row r="77" spans="1:6">
      <c r="A77" s="137"/>
      <c r="B77" s="137"/>
      <c r="C77" s="126"/>
      <c r="D77" s="194"/>
      <c r="E77" s="194"/>
      <c r="F77" s="116"/>
    </row>
    <row r="78" spans="1:6">
      <c r="A78" s="137"/>
      <c r="B78" s="137"/>
      <c r="C78" s="126"/>
      <c r="D78" s="194"/>
      <c r="E78" s="194"/>
      <c r="F78" s="116"/>
    </row>
    <row r="79" spans="1:6">
      <c r="A79" s="137"/>
      <c r="B79" s="137"/>
      <c r="C79" s="126"/>
      <c r="D79" s="194"/>
      <c r="E79" s="194"/>
      <c r="F79" s="116"/>
    </row>
    <row r="80" spans="1:6">
      <c r="A80" s="137"/>
      <c r="B80" s="137"/>
      <c r="C80" s="126"/>
      <c r="D80" s="194"/>
      <c r="E80" s="194"/>
      <c r="F80" s="116"/>
    </row>
    <row r="81" spans="1:6">
      <c r="A81" s="137"/>
      <c r="B81" s="137"/>
      <c r="C81" s="126"/>
      <c r="D81" s="194"/>
      <c r="E81" s="194"/>
      <c r="F81" s="116"/>
    </row>
    <row r="82" spans="1:6">
      <c r="A82" s="137"/>
      <c r="B82" s="137"/>
      <c r="C82" s="126"/>
      <c r="D82" s="194"/>
      <c r="E82" s="194"/>
      <c r="F82" s="116"/>
    </row>
    <row r="83" spans="1:6">
      <c r="A83" s="137"/>
      <c r="B83" s="137"/>
      <c r="C83" s="126"/>
      <c r="D83" s="194"/>
      <c r="E83" s="194"/>
      <c r="F83" s="116"/>
    </row>
    <row r="84" spans="1:6">
      <c r="A84" s="137"/>
      <c r="B84" s="137"/>
      <c r="C84" s="126"/>
      <c r="D84" s="194"/>
      <c r="E84" s="194"/>
      <c r="F84" s="116"/>
    </row>
    <row r="85" spans="1:6">
      <c r="A85" s="137"/>
      <c r="B85" s="137"/>
      <c r="C85" s="126"/>
      <c r="D85" s="194"/>
      <c r="E85" s="194"/>
      <c r="F85" s="116"/>
    </row>
    <row r="86" spans="1:6">
      <c r="A86" s="137"/>
      <c r="B86" s="137"/>
      <c r="C86" s="126"/>
      <c r="D86" s="194"/>
      <c r="E86" s="194"/>
      <c r="F86" s="116"/>
    </row>
    <row r="87" spans="1:6">
      <c r="A87" s="137"/>
      <c r="B87" s="137"/>
      <c r="C87" s="126"/>
      <c r="D87" s="194"/>
      <c r="E87" s="194"/>
      <c r="F87" s="116"/>
    </row>
    <row r="88" spans="1:6">
      <c r="A88" s="137"/>
      <c r="B88" s="137"/>
      <c r="C88" s="126"/>
      <c r="D88" s="194"/>
      <c r="E88" s="194"/>
      <c r="F88" s="116"/>
    </row>
    <row r="89" spans="1:6">
      <c r="A89" s="137"/>
      <c r="B89" s="137"/>
      <c r="C89" s="126"/>
      <c r="D89" s="194"/>
      <c r="E89" s="194"/>
      <c r="F89" s="116"/>
    </row>
    <row r="90" spans="1:6">
      <c r="A90" s="137"/>
      <c r="B90" s="137"/>
      <c r="C90" s="126"/>
      <c r="D90" s="194"/>
      <c r="E90" s="194"/>
      <c r="F90" s="116"/>
    </row>
    <row r="91" spans="1:6">
      <c r="A91" s="137"/>
      <c r="B91" s="137"/>
      <c r="C91" s="126"/>
      <c r="D91" s="194"/>
      <c r="E91" s="194"/>
      <c r="F91" s="116"/>
    </row>
    <row r="92" spans="1:6">
      <c r="A92" s="137"/>
      <c r="B92" s="137"/>
      <c r="C92" s="126"/>
      <c r="D92" s="194"/>
      <c r="E92" s="194"/>
      <c r="F92" s="116"/>
    </row>
    <row r="93" spans="1:6">
      <c r="A93" s="137"/>
      <c r="B93" s="137"/>
      <c r="C93" s="126"/>
      <c r="D93" s="194"/>
      <c r="E93" s="194"/>
      <c r="F93" s="116"/>
    </row>
    <row r="94" spans="1:6">
      <c r="A94" s="137"/>
      <c r="B94" s="137"/>
      <c r="C94" s="126"/>
      <c r="D94" s="194"/>
      <c r="E94" s="194"/>
      <c r="F94" s="116"/>
    </row>
    <row r="95" spans="1:6">
      <c r="A95" s="137"/>
      <c r="B95" s="137"/>
      <c r="C95" s="126"/>
      <c r="D95" s="194"/>
      <c r="E95" s="194"/>
      <c r="F95" s="116"/>
    </row>
    <row r="96" spans="1:6">
      <c r="A96" s="137"/>
      <c r="B96" s="137"/>
      <c r="C96" s="126"/>
      <c r="D96" s="194"/>
      <c r="E96" s="194"/>
      <c r="F96" s="116"/>
    </row>
    <row r="97" spans="1:6">
      <c r="A97" s="137"/>
      <c r="B97" s="137"/>
      <c r="C97" s="126"/>
      <c r="D97" s="194"/>
      <c r="E97" s="194"/>
      <c r="F97" s="116"/>
    </row>
    <row r="98" spans="1:6">
      <c r="A98" s="137"/>
      <c r="B98" s="137"/>
      <c r="C98" s="126"/>
      <c r="D98" s="194"/>
      <c r="E98" s="194"/>
      <c r="F98" s="116"/>
    </row>
    <row r="99" spans="1:6">
      <c r="A99" s="137"/>
      <c r="B99" s="137"/>
      <c r="C99" s="126"/>
      <c r="D99" s="194"/>
      <c r="E99" s="194"/>
      <c r="F99" s="116"/>
    </row>
    <row r="100" spans="1:6">
      <c r="A100" s="137"/>
      <c r="B100" s="137"/>
      <c r="C100" s="126"/>
      <c r="D100" s="194"/>
      <c r="E100" s="194"/>
      <c r="F100" s="116"/>
    </row>
    <row r="101" spans="1:6">
      <c r="A101" s="137"/>
      <c r="B101" s="137"/>
      <c r="C101" s="126"/>
      <c r="D101" s="194"/>
      <c r="E101" s="194"/>
      <c r="F101" s="116"/>
    </row>
    <row r="102" spans="1:6">
      <c r="A102" s="137"/>
      <c r="B102" s="137"/>
      <c r="C102" s="126"/>
      <c r="D102" s="194"/>
      <c r="E102" s="194"/>
      <c r="F102" s="116"/>
    </row>
    <row r="103" spans="1:6">
      <c r="A103" s="137"/>
      <c r="B103" s="137"/>
      <c r="C103" s="126"/>
      <c r="D103" s="194"/>
      <c r="E103" s="194"/>
      <c r="F103" s="116"/>
    </row>
    <row r="104" spans="1:6">
      <c r="A104" s="137"/>
      <c r="B104" s="137"/>
      <c r="C104" s="126"/>
      <c r="D104" s="194"/>
      <c r="E104" s="194"/>
      <c r="F104" s="116"/>
    </row>
    <row r="105" spans="1:6">
      <c r="A105" s="137"/>
      <c r="B105" s="137"/>
      <c r="C105" s="126"/>
      <c r="D105" s="139"/>
      <c r="E105" s="139"/>
      <c r="F105" s="116"/>
    </row>
    <row r="106" spans="1:6">
      <c r="A106" s="137"/>
      <c r="B106" s="137"/>
      <c r="C106" s="126"/>
      <c r="D106" s="139"/>
      <c r="E106" s="139"/>
      <c r="F106" s="116"/>
    </row>
    <row r="107" spans="1:6">
      <c r="A107" s="137"/>
      <c r="B107" s="137"/>
      <c r="C107" s="126"/>
      <c r="D107" s="139"/>
      <c r="E107" s="139"/>
      <c r="F107" s="116"/>
    </row>
    <row r="108" spans="1:6">
      <c r="A108" s="137"/>
      <c r="B108" s="137"/>
      <c r="C108" s="126"/>
      <c r="D108" s="139"/>
      <c r="E108" s="139"/>
      <c r="F108" s="116"/>
    </row>
    <row r="109" spans="1:6">
      <c r="A109" s="137"/>
      <c r="B109" s="137"/>
      <c r="C109" s="126"/>
      <c r="D109" s="139"/>
      <c r="E109" s="139"/>
      <c r="F109" s="116"/>
    </row>
    <row r="110" spans="1:6">
      <c r="A110" s="137"/>
      <c r="B110" s="137"/>
      <c r="C110" s="126"/>
      <c r="D110" s="139"/>
      <c r="E110" s="139"/>
      <c r="F110" s="116"/>
    </row>
    <row r="111" spans="1:6">
      <c r="A111" s="137"/>
      <c r="B111" s="137"/>
      <c r="C111" s="126"/>
      <c r="D111" s="139"/>
      <c r="E111" s="139"/>
      <c r="F111" s="116"/>
    </row>
    <row r="112" spans="1:6">
      <c r="A112" s="137"/>
      <c r="B112" s="137"/>
      <c r="C112" s="126"/>
      <c r="D112" s="139"/>
      <c r="E112" s="139"/>
      <c r="F112" s="116"/>
    </row>
    <row r="113" spans="1:6">
      <c r="A113" s="137"/>
      <c r="B113" s="137"/>
      <c r="C113" s="126"/>
      <c r="D113" s="139"/>
      <c r="E113" s="139"/>
      <c r="F113" s="116"/>
    </row>
    <row r="114" spans="1:6">
      <c r="A114" s="137"/>
      <c r="B114" s="137"/>
      <c r="C114" s="126"/>
      <c r="D114" s="139"/>
      <c r="E114" s="139"/>
      <c r="F114" s="116"/>
    </row>
    <row r="115" spans="1:6">
      <c r="A115" s="137"/>
      <c r="B115" s="137"/>
      <c r="C115" s="126"/>
      <c r="D115" s="139"/>
      <c r="E115" s="139"/>
      <c r="F115" s="116"/>
    </row>
    <row r="116" spans="1:6">
      <c r="A116" s="137"/>
      <c r="B116" s="137"/>
      <c r="C116" s="126"/>
      <c r="D116" s="139"/>
      <c r="E116" s="139"/>
      <c r="F116" s="116"/>
    </row>
    <row r="117" spans="1:6">
      <c r="A117" s="137"/>
      <c r="B117" s="137"/>
      <c r="C117" s="126"/>
      <c r="D117" s="139"/>
      <c r="E117" s="139"/>
      <c r="F117" s="116"/>
    </row>
    <row r="118" spans="1:6">
      <c r="A118" s="137"/>
      <c r="B118" s="137"/>
      <c r="C118" s="126"/>
      <c r="D118" s="139"/>
      <c r="E118" s="139"/>
      <c r="F118" s="116"/>
    </row>
    <row r="119" spans="1:6">
      <c r="A119" s="137"/>
      <c r="B119" s="137"/>
      <c r="C119" s="126"/>
      <c r="D119" s="139"/>
      <c r="E119" s="139"/>
      <c r="F119" s="116"/>
    </row>
    <row r="120" spans="1:6">
      <c r="A120" s="137"/>
      <c r="B120" s="137"/>
      <c r="C120" s="126"/>
      <c r="D120" s="139"/>
      <c r="E120" s="139"/>
      <c r="F120" s="116"/>
    </row>
    <row r="121" spans="1:6">
      <c r="A121" s="137"/>
      <c r="B121" s="137"/>
      <c r="C121" s="126"/>
      <c r="D121" s="139"/>
      <c r="E121" s="139"/>
      <c r="F121" s="116"/>
    </row>
    <row r="122" spans="1:6">
      <c r="A122" s="137"/>
      <c r="B122" s="137"/>
      <c r="C122" s="126"/>
      <c r="D122" s="139"/>
      <c r="E122" s="139"/>
      <c r="F122" s="116"/>
    </row>
    <row r="123" spans="1:6">
      <c r="A123" s="137"/>
      <c r="B123" s="137"/>
      <c r="C123" s="126"/>
      <c r="D123" s="139"/>
      <c r="E123" s="139"/>
      <c r="F123" s="116"/>
    </row>
    <row r="124" spans="1:6">
      <c r="A124" s="137"/>
      <c r="B124" s="137"/>
      <c r="C124" s="126"/>
      <c r="D124" s="139"/>
      <c r="E124" s="139"/>
      <c r="F124" s="116"/>
    </row>
    <row r="125" spans="1:6">
      <c r="A125" s="137"/>
      <c r="B125" s="137"/>
      <c r="C125" s="126"/>
      <c r="D125" s="139"/>
      <c r="E125" s="139"/>
      <c r="F125" s="116"/>
    </row>
    <row r="126" spans="1:6">
      <c r="A126" s="137"/>
      <c r="B126" s="137"/>
      <c r="C126" s="126"/>
      <c r="D126" s="139"/>
      <c r="E126" s="139"/>
      <c r="F126" s="116"/>
    </row>
    <row r="127" spans="1:6">
      <c r="A127" s="137"/>
      <c r="B127" s="137"/>
      <c r="C127" s="126"/>
      <c r="D127" s="139"/>
      <c r="E127" s="139"/>
      <c r="F127" s="116"/>
    </row>
    <row r="128" spans="1:6">
      <c r="A128" s="137"/>
      <c r="B128" s="137"/>
      <c r="C128" s="126"/>
      <c r="D128" s="139"/>
      <c r="E128" s="139"/>
      <c r="F128" s="116"/>
    </row>
    <row r="129" spans="1:6">
      <c r="A129" s="137"/>
      <c r="B129" s="137"/>
      <c r="C129" s="126"/>
      <c r="D129" s="139"/>
      <c r="E129" s="139"/>
      <c r="F129" s="116"/>
    </row>
    <row r="130" spans="1:6">
      <c r="A130" s="137"/>
      <c r="B130" s="137"/>
      <c r="C130" s="126"/>
      <c r="D130" s="139"/>
      <c r="E130" s="139"/>
      <c r="F130" s="116"/>
    </row>
    <row r="131" spans="1:6">
      <c r="A131" s="137"/>
      <c r="B131" s="137"/>
      <c r="C131" s="126"/>
      <c r="D131" s="139"/>
      <c r="E131" s="139"/>
      <c r="F131" s="116"/>
    </row>
    <row r="132" spans="1:6">
      <c r="A132" s="137"/>
      <c r="B132" s="137"/>
      <c r="C132" s="126"/>
      <c r="D132" s="139"/>
      <c r="E132" s="139"/>
      <c r="F132" s="116"/>
    </row>
    <row r="133" spans="1:6">
      <c r="A133" s="137"/>
      <c r="B133" s="137"/>
      <c r="C133" s="126"/>
      <c r="D133" s="139"/>
      <c r="E133" s="139"/>
      <c r="F133" s="116"/>
    </row>
    <row r="134" spans="1:6">
      <c r="A134" s="137"/>
      <c r="B134" s="137"/>
      <c r="C134" s="126"/>
      <c r="D134" s="139"/>
      <c r="E134" s="139"/>
      <c r="F134" s="116"/>
    </row>
    <row r="135" spans="1:6">
      <c r="A135" s="137"/>
      <c r="B135" s="137"/>
      <c r="C135" s="126"/>
      <c r="D135" s="139"/>
      <c r="E135" s="139"/>
      <c r="F135" s="116"/>
    </row>
    <row r="136" spans="1:6">
      <c r="A136" s="137"/>
      <c r="B136" s="137"/>
      <c r="C136" s="126"/>
      <c r="D136" s="139"/>
      <c r="E136" s="139"/>
      <c r="F136" s="116"/>
    </row>
    <row r="137" spans="1:6">
      <c r="A137" s="137"/>
      <c r="B137" s="137"/>
      <c r="C137" s="126"/>
      <c r="D137" s="139"/>
      <c r="E137" s="139"/>
      <c r="F137" s="116"/>
    </row>
    <row r="138" spans="1:6">
      <c r="A138" s="137"/>
      <c r="B138" s="137"/>
      <c r="C138" s="126"/>
      <c r="D138" s="139"/>
      <c r="E138" s="139"/>
      <c r="F138" s="116"/>
    </row>
    <row r="139" spans="1:6">
      <c r="A139" s="137"/>
      <c r="B139" s="137"/>
      <c r="C139" s="126"/>
      <c r="D139" s="139"/>
      <c r="E139" s="139"/>
      <c r="F139" s="116"/>
    </row>
    <row r="140" spans="1:6">
      <c r="A140" s="137"/>
      <c r="B140" s="137"/>
      <c r="C140" s="126"/>
      <c r="D140" s="139"/>
      <c r="E140" s="139"/>
      <c r="F140" s="116"/>
    </row>
    <row r="141" spans="1:6">
      <c r="A141" s="137"/>
      <c r="B141" s="137"/>
      <c r="C141" s="126"/>
      <c r="D141" s="139"/>
      <c r="E141" s="139"/>
      <c r="F141" s="116"/>
    </row>
    <row r="142" spans="1:6">
      <c r="A142" s="137"/>
      <c r="B142" s="137"/>
      <c r="C142" s="126"/>
      <c r="D142" s="139"/>
      <c r="E142" s="139"/>
      <c r="F142" s="116"/>
    </row>
    <row r="143" spans="1:6">
      <c r="A143" s="137"/>
      <c r="B143" s="137"/>
      <c r="C143" s="126"/>
      <c r="D143" s="139"/>
      <c r="E143" s="139"/>
      <c r="F143" s="116"/>
    </row>
    <row r="144" spans="1:6">
      <c r="A144" s="137"/>
      <c r="B144" s="137"/>
      <c r="C144" s="126"/>
      <c r="D144" s="139"/>
      <c r="E144" s="139"/>
      <c r="F144" s="116"/>
    </row>
    <row r="145" spans="1:6">
      <c r="A145" s="137"/>
      <c r="B145" s="137"/>
      <c r="C145" s="126"/>
      <c r="D145" s="139"/>
      <c r="E145" s="139"/>
      <c r="F145" s="116"/>
    </row>
    <row r="146" spans="1:6">
      <c r="A146" s="137"/>
      <c r="B146" s="137"/>
      <c r="C146" s="126"/>
      <c r="D146" s="139"/>
      <c r="E146" s="139"/>
      <c r="F146" s="116"/>
    </row>
    <row r="147" spans="1:6">
      <c r="A147" s="137"/>
      <c r="B147" s="137"/>
      <c r="C147" s="126"/>
      <c r="D147" s="139"/>
      <c r="E147" s="139"/>
      <c r="F147" s="116"/>
    </row>
    <row r="148" spans="1:6">
      <c r="A148" s="137"/>
      <c r="B148" s="137"/>
      <c r="C148" s="126"/>
      <c r="D148" s="139"/>
      <c r="E148" s="139"/>
      <c r="F148" s="116"/>
    </row>
    <row r="149" spans="1:6">
      <c r="A149" s="137"/>
      <c r="B149" s="137"/>
      <c r="C149" s="126"/>
      <c r="D149" s="139"/>
      <c r="E149" s="139"/>
      <c r="F149" s="116"/>
    </row>
    <row r="150" spans="1:6">
      <c r="A150" s="137"/>
      <c r="B150" s="137"/>
      <c r="C150" s="126"/>
      <c r="D150" s="139"/>
      <c r="E150" s="139"/>
      <c r="F150" s="116"/>
    </row>
    <row r="151" spans="1:6">
      <c r="A151" s="137"/>
      <c r="B151" s="137"/>
      <c r="C151" s="126"/>
      <c r="D151" s="139"/>
      <c r="E151" s="139"/>
      <c r="F151" s="116"/>
    </row>
    <row r="152" spans="1:6">
      <c r="A152" s="137"/>
      <c r="B152" s="137"/>
      <c r="C152" s="126"/>
      <c r="D152" s="139"/>
      <c r="E152" s="139"/>
      <c r="F152" s="116"/>
    </row>
    <row r="153" spans="1:6">
      <c r="A153" s="137"/>
      <c r="B153" s="137"/>
      <c r="C153" s="126"/>
      <c r="D153" s="139"/>
      <c r="E153" s="139"/>
      <c r="F153" s="116"/>
    </row>
    <row r="154" spans="1:6">
      <c r="A154" s="137"/>
      <c r="B154" s="137"/>
      <c r="C154" s="126"/>
      <c r="D154" s="139"/>
      <c r="E154" s="139"/>
      <c r="F154" s="116"/>
    </row>
    <row r="155" spans="1:6">
      <c r="A155" s="137"/>
      <c r="B155" s="137"/>
      <c r="C155" s="126"/>
      <c r="D155" s="139"/>
      <c r="E155" s="139"/>
      <c r="F155" s="116"/>
    </row>
    <row r="156" spans="1:6">
      <c r="A156" s="137"/>
      <c r="B156" s="137"/>
      <c r="C156" s="126"/>
      <c r="D156" s="139"/>
      <c r="E156" s="139"/>
      <c r="F156" s="116"/>
    </row>
    <row r="157" spans="1:6">
      <c r="A157" s="137"/>
      <c r="B157" s="137"/>
      <c r="C157" s="126"/>
      <c r="D157" s="139"/>
      <c r="E157" s="139"/>
      <c r="F157" s="116"/>
    </row>
    <row r="158" spans="1:6">
      <c r="A158" s="137"/>
      <c r="B158" s="137"/>
      <c r="C158" s="126"/>
      <c r="D158" s="139"/>
      <c r="E158" s="139"/>
      <c r="F158" s="116"/>
    </row>
    <row r="159" spans="1:6">
      <c r="A159" s="137"/>
      <c r="B159" s="137"/>
      <c r="C159" s="126"/>
      <c r="D159" s="139"/>
      <c r="E159" s="139"/>
      <c r="F159" s="116"/>
    </row>
    <row r="160" spans="1:6">
      <c r="A160" s="137"/>
      <c r="B160" s="137"/>
      <c r="C160" s="126"/>
      <c r="D160" s="139"/>
      <c r="E160" s="139"/>
      <c r="F160" s="116"/>
    </row>
    <row r="161" spans="1:6">
      <c r="A161" s="137"/>
      <c r="B161" s="137"/>
      <c r="C161" s="126"/>
      <c r="D161" s="139"/>
      <c r="E161" s="139"/>
      <c r="F161" s="116"/>
    </row>
    <row r="162" spans="1:6">
      <c r="A162" s="137"/>
      <c r="B162" s="137"/>
      <c r="C162" s="126"/>
      <c r="D162" s="139"/>
      <c r="E162" s="139"/>
      <c r="F162" s="116"/>
    </row>
    <row r="163" spans="1:6">
      <c r="A163" s="137"/>
      <c r="B163" s="137"/>
      <c r="C163" s="126"/>
      <c r="D163" s="139"/>
      <c r="E163" s="139"/>
      <c r="F163" s="116"/>
    </row>
    <row r="164" spans="1:6">
      <c r="A164" s="137"/>
      <c r="B164" s="137"/>
      <c r="C164" s="126"/>
      <c r="D164" s="139"/>
      <c r="E164" s="139"/>
      <c r="F164" s="116"/>
    </row>
    <row r="165" spans="1:6">
      <c r="A165" s="137"/>
      <c r="B165" s="137"/>
      <c r="C165" s="126"/>
      <c r="D165" s="139"/>
      <c r="E165" s="139"/>
      <c r="F165" s="116"/>
    </row>
    <row r="166" spans="1:6">
      <c r="A166" s="137"/>
      <c r="B166" s="137"/>
      <c r="C166" s="126"/>
      <c r="D166" s="139"/>
      <c r="E166" s="139"/>
      <c r="F166" s="116"/>
    </row>
    <row r="167" spans="1:6">
      <c r="A167" s="137"/>
      <c r="B167" s="137"/>
      <c r="C167" s="126"/>
      <c r="D167" s="139"/>
      <c r="E167" s="139"/>
      <c r="F167" s="116"/>
    </row>
    <row r="168" spans="1:6">
      <c r="A168" s="137"/>
      <c r="B168" s="137"/>
      <c r="C168" s="126"/>
      <c r="D168" s="139"/>
      <c r="E168" s="139"/>
      <c r="F168" s="116"/>
    </row>
    <row r="169" spans="1:6">
      <c r="A169" s="137"/>
      <c r="B169" s="137"/>
      <c r="C169" s="126"/>
      <c r="D169" s="139"/>
      <c r="E169" s="139"/>
      <c r="F169" s="116"/>
    </row>
    <row r="170" spans="1:6">
      <c r="A170" s="137"/>
      <c r="B170" s="137"/>
      <c r="C170" s="126"/>
      <c r="D170" s="139"/>
      <c r="E170" s="139"/>
      <c r="F170" s="116"/>
    </row>
    <row r="171" spans="1:6">
      <c r="A171" s="137"/>
      <c r="B171" s="137"/>
      <c r="C171" s="126"/>
      <c r="D171" s="139"/>
      <c r="E171" s="139"/>
      <c r="F171" s="116"/>
    </row>
    <row r="172" spans="1:6">
      <c r="A172" s="137"/>
      <c r="B172" s="137"/>
      <c r="C172" s="126"/>
      <c r="D172" s="139"/>
      <c r="E172" s="139"/>
      <c r="F172" s="116"/>
    </row>
    <row r="173" spans="1:6">
      <c r="A173" s="137"/>
      <c r="B173" s="137"/>
      <c r="C173" s="126"/>
      <c r="D173" s="139"/>
      <c r="E173" s="139"/>
      <c r="F173" s="116"/>
    </row>
    <row r="174" spans="1:6">
      <c r="A174" s="137"/>
      <c r="B174" s="137"/>
      <c r="C174" s="126"/>
      <c r="D174" s="139"/>
      <c r="E174" s="139"/>
      <c r="F174" s="116"/>
    </row>
    <row r="175" spans="1:6">
      <c r="A175" s="137"/>
      <c r="B175" s="137"/>
      <c r="C175" s="126"/>
      <c r="D175" s="139"/>
      <c r="E175" s="139"/>
      <c r="F175" s="116"/>
    </row>
    <row r="176" spans="1:6">
      <c r="A176" s="137"/>
      <c r="B176" s="137"/>
      <c r="C176" s="126"/>
      <c r="D176" s="139"/>
      <c r="E176" s="139"/>
      <c r="F176" s="116"/>
    </row>
    <row r="177" spans="1:6">
      <c r="A177" s="137"/>
      <c r="B177" s="137"/>
      <c r="C177" s="126"/>
      <c r="D177" s="139"/>
      <c r="E177" s="139"/>
      <c r="F177" s="116"/>
    </row>
    <row r="178" spans="1:6">
      <c r="A178" s="137"/>
      <c r="B178" s="137"/>
      <c r="C178" s="126"/>
      <c r="D178" s="139"/>
      <c r="E178" s="139"/>
      <c r="F178" s="116"/>
    </row>
    <row r="179" spans="1:6">
      <c r="A179" s="137"/>
      <c r="B179" s="137"/>
      <c r="C179" s="126"/>
      <c r="D179" s="139"/>
      <c r="E179" s="139"/>
      <c r="F179" s="116"/>
    </row>
    <row r="180" spans="1:6">
      <c r="A180" s="137"/>
      <c r="B180" s="137"/>
      <c r="C180" s="126"/>
      <c r="D180" s="139"/>
      <c r="E180" s="139"/>
      <c r="F180" s="116"/>
    </row>
    <row r="181" spans="1:6">
      <c r="A181" s="137"/>
      <c r="B181" s="137"/>
      <c r="C181" s="126"/>
      <c r="D181" s="139"/>
      <c r="E181" s="139"/>
      <c r="F181" s="116"/>
    </row>
    <row r="182" spans="1:6">
      <c r="A182" s="137"/>
      <c r="B182" s="137"/>
      <c r="C182" s="126"/>
      <c r="D182" s="139"/>
      <c r="E182" s="139"/>
      <c r="F182" s="116"/>
    </row>
    <row r="183" spans="1:6">
      <c r="A183" s="137"/>
      <c r="B183" s="137"/>
      <c r="C183" s="126"/>
      <c r="D183" s="139"/>
      <c r="E183" s="139"/>
      <c r="F183" s="116"/>
    </row>
    <row r="184" spans="1:6">
      <c r="A184" s="137"/>
      <c r="B184" s="137"/>
      <c r="C184" s="126"/>
      <c r="D184" s="139"/>
      <c r="E184" s="139"/>
      <c r="F184" s="116"/>
    </row>
    <row r="185" spans="1:6">
      <c r="A185" s="137"/>
      <c r="B185" s="137"/>
      <c r="C185" s="126"/>
      <c r="D185" s="139"/>
      <c r="E185" s="139"/>
      <c r="F185" s="116"/>
    </row>
    <row r="186" spans="1:6">
      <c r="A186" s="137"/>
      <c r="B186" s="137"/>
      <c r="C186" s="126"/>
      <c r="D186" s="139"/>
      <c r="E186" s="139"/>
      <c r="F186" s="116"/>
    </row>
    <row r="187" spans="1:6">
      <c r="A187" s="137"/>
      <c r="B187" s="137"/>
      <c r="C187" s="126"/>
      <c r="D187" s="139"/>
      <c r="E187" s="139"/>
      <c r="F187" s="116"/>
    </row>
    <row r="188" spans="1:6">
      <c r="A188" s="137"/>
      <c r="B188" s="137"/>
      <c r="C188" s="126"/>
      <c r="D188" s="139"/>
      <c r="E188" s="139"/>
      <c r="F188" s="116"/>
    </row>
    <row r="189" spans="1:6">
      <c r="A189" s="137"/>
      <c r="B189" s="137"/>
      <c r="C189" s="126"/>
      <c r="D189" s="139"/>
      <c r="E189" s="139"/>
      <c r="F189" s="116"/>
    </row>
    <row r="190" spans="1:6">
      <c r="A190" s="137"/>
      <c r="B190" s="137"/>
      <c r="C190" s="126"/>
      <c r="D190" s="139"/>
      <c r="E190" s="139"/>
      <c r="F190" s="116"/>
    </row>
    <row r="191" spans="1:6">
      <c r="A191" s="137"/>
      <c r="B191" s="137"/>
      <c r="C191" s="126"/>
      <c r="D191" s="139"/>
      <c r="E191" s="139"/>
      <c r="F191" s="116"/>
    </row>
    <row r="192" spans="1:6">
      <c r="A192" s="137"/>
      <c r="B192" s="137"/>
      <c r="C192" s="126"/>
      <c r="D192" s="139"/>
      <c r="E192" s="139"/>
      <c r="F192" s="116"/>
    </row>
    <row r="193" spans="1:6">
      <c r="A193" s="137"/>
      <c r="B193" s="137"/>
      <c r="C193" s="126"/>
      <c r="D193" s="139"/>
      <c r="E193" s="139"/>
      <c r="F193" s="116"/>
    </row>
    <row r="194" spans="1:6">
      <c r="A194" s="137"/>
      <c r="B194" s="137"/>
      <c r="C194" s="126"/>
      <c r="D194" s="139"/>
      <c r="E194" s="139"/>
      <c r="F194" s="116"/>
    </row>
    <row r="195" spans="1:6">
      <c r="A195" s="137"/>
      <c r="B195" s="137"/>
      <c r="C195" s="126"/>
      <c r="D195" s="139"/>
      <c r="E195" s="139"/>
      <c r="F195" s="116"/>
    </row>
    <row r="196" spans="1:6">
      <c r="A196" s="137"/>
      <c r="B196" s="137"/>
      <c r="C196" s="126"/>
      <c r="D196" s="139"/>
      <c r="E196" s="139"/>
      <c r="F196" s="116"/>
    </row>
    <row r="197" spans="1:6">
      <c r="A197" s="137"/>
      <c r="B197" s="137"/>
      <c r="C197" s="126"/>
      <c r="D197" s="139"/>
      <c r="E197" s="139"/>
      <c r="F197" s="116"/>
    </row>
    <row r="198" spans="1:6">
      <c r="A198" s="137"/>
      <c r="B198" s="137"/>
      <c r="C198" s="126"/>
      <c r="D198" s="139"/>
      <c r="E198" s="139"/>
      <c r="F198" s="116"/>
    </row>
    <row r="199" spans="1:6">
      <c r="A199" s="137"/>
      <c r="B199" s="137"/>
      <c r="C199" s="126"/>
      <c r="D199" s="139"/>
      <c r="E199" s="139"/>
      <c r="F199" s="116"/>
    </row>
    <row r="200" spans="1:6">
      <c r="A200" s="137"/>
      <c r="B200" s="137"/>
      <c r="C200" s="126"/>
      <c r="D200" s="139"/>
      <c r="E200" s="139"/>
      <c r="F200" s="116"/>
    </row>
    <row r="201" spans="1:6">
      <c r="A201" s="137"/>
      <c r="B201" s="137"/>
      <c r="C201" s="126"/>
      <c r="D201" s="139"/>
      <c r="E201" s="139"/>
      <c r="F201" s="116"/>
    </row>
    <row r="202" spans="1:6">
      <c r="A202" s="137"/>
      <c r="B202" s="137"/>
      <c r="C202" s="126"/>
      <c r="D202" s="139"/>
      <c r="E202" s="139"/>
      <c r="F202" s="116"/>
    </row>
    <row r="203" spans="1:6">
      <c r="A203" s="137"/>
      <c r="B203" s="137"/>
      <c r="C203" s="126"/>
      <c r="D203" s="139"/>
      <c r="E203" s="139"/>
      <c r="F203" s="116"/>
    </row>
    <row r="204" spans="1:6">
      <c r="A204" s="137"/>
      <c r="B204" s="137"/>
      <c r="C204" s="126"/>
      <c r="D204" s="139"/>
      <c r="E204" s="139"/>
      <c r="F204" s="116"/>
    </row>
    <row r="205" spans="1:6">
      <c r="A205" s="137"/>
      <c r="B205" s="137"/>
      <c r="C205" s="126"/>
      <c r="D205" s="139"/>
      <c r="E205" s="139"/>
      <c r="F205" s="116"/>
    </row>
    <row r="206" spans="1:6">
      <c r="A206" s="137"/>
      <c r="B206" s="137"/>
      <c r="C206" s="126"/>
      <c r="D206" s="139"/>
      <c r="E206" s="139"/>
      <c r="F206" s="116"/>
    </row>
    <row r="207" spans="1:6">
      <c r="A207" s="137"/>
      <c r="B207" s="137"/>
      <c r="C207" s="126"/>
      <c r="D207" s="139"/>
      <c r="E207" s="139"/>
      <c r="F207" s="116"/>
    </row>
    <row r="208" spans="1:6">
      <c r="A208" s="137"/>
      <c r="B208" s="137"/>
      <c r="C208" s="126"/>
      <c r="D208" s="139"/>
      <c r="E208" s="139"/>
      <c r="F208" s="116"/>
    </row>
    <row r="209" spans="1:6">
      <c r="A209" s="137"/>
      <c r="B209" s="137"/>
      <c r="C209" s="126"/>
      <c r="D209" s="139"/>
      <c r="E209" s="139"/>
      <c r="F209" s="116"/>
    </row>
    <row r="210" spans="1:6">
      <c r="A210" s="137"/>
      <c r="B210" s="137"/>
      <c r="C210" s="126"/>
      <c r="D210" s="139"/>
      <c r="E210" s="139"/>
      <c r="F210" s="116"/>
    </row>
    <row r="211" spans="1:6">
      <c r="A211" s="137"/>
      <c r="B211" s="137"/>
      <c r="C211" s="126"/>
      <c r="D211" s="139"/>
      <c r="E211" s="139"/>
      <c r="F211" s="116"/>
    </row>
    <row r="212" spans="1:6">
      <c r="A212" s="137"/>
      <c r="B212" s="137"/>
      <c r="C212" s="126"/>
      <c r="D212" s="139"/>
      <c r="E212" s="139"/>
      <c r="F212" s="116"/>
    </row>
    <row r="213" spans="1:6">
      <c r="A213" s="137"/>
      <c r="B213" s="137"/>
      <c r="C213" s="126"/>
      <c r="D213" s="139"/>
      <c r="E213" s="139"/>
      <c r="F213" s="116"/>
    </row>
    <row r="214" spans="1:6">
      <c r="A214" s="137"/>
      <c r="B214" s="137"/>
      <c r="C214" s="126"/>
      <c r="D214" s="139"/>
      <c r="E214" s="139"/>
      <c r="F214" s="116"/>
    </row>
    <row r="215" spans="1:6">
      <c r="A215" s="137"/>
      <c r="B215" s="137"/>
      <c r="C215" s="126"/>
      <c r="D215" s="139"/>
      <c r="E215" s="139"/>
      <c r="F215" s="116"/>
    </row>
    <row r="216" spans="1:6">
      <c r="A216" s="137"/>
      <c r="B216" s="137"/>
      <c r="C216" s="126"/>
      <c r="D216" s="139"/>
      <c r="E216" s="139"/>
      <c r="F216" s="116"/>
    </row>
    <row r="217" spans="1:6">
      <c r="A217" s="137"/>
      <c r="B217" s="137"/>
      <c r="C217" s="126"/>
      <c r="D217" s="139"/>
      <c r="E217" s="139"/>
      <c r="F217" s="116"/>
    </row>
    <row r="218" spans="1:6">
      <c r="A218" s="137"/>
      <c r="B218" s="137"/>
      <c r="C218" s="126"/>
      <c r="D218" s="139"/>
      <c r="E218" s="139"/>
      <c r="F218" s="116"/>
    </row>
    <row r="219" spans="1:6">
      <c r="A219" s="137"/>
      <c r="B219" s="137"/>
      <c r="C219" s="126"/>
      <c r="D219" s="139"/>
      <c r="E219" s="139"/>
      <c r="F219" s="116"/>
    </row>
    <row r="220" spans="1:6">
      <c r="A220" s="137"/>
      <c r="B220" s="137"/>
      <c r="C220" s="126"/>
      <c r="D220" s="139"/>
      <c r="E220" s="139"/>
      <c r="F220" s="116"/>
    </row>
    <row r="221" spans="1:6">
      <c r="A221" s="137"/>
      <c r="B221" s="137"/>
      <c r="C221" s="126"/>
      <c r="D221" s="139"/>
      <c r="E221" s="139"/>
      <c r="F221" s="116"/>
    </row>
    <row r="222" spans="1:6">
      <c r="A222" s="137"/>
      <c r="B222" s="137"/>
      <c r="C222" s="126"/>
      <c r="D222" s="139"/>
      <c r="E222" s="139"/>
      <c r="F222" s="116"/>
    </row>
    <row r="223" spans="1:6">
      <c r="A223" s="137"/>
      <c r="B223" s="137"/>
      <c r="C223" s="126"/>
      <c r="D223" s="139"/>
      <c r="E223" s="139"/>
      <c r="F223" s="116"/>
    </row>
    <row r="224" spans="1:6">
      <c r="A224" s="137"/>
      <c r="B224" s="137"/>
      <c r="C224" s="126"/>
      <c r="D224" s="139"/>
      <c r="E224" s="139"/>
      <c r="F224" s="116"/>
    </row>
    <row r="225" spans="1:6">
      <c r="A225" s="137"/>
      <c r="B225" s="137"/>
      <c r="C225" s="126"/>
      <c r="D225" s="139"/>
      <c r="E225" s="139"/>
      <c r="F225" s="116"/>
    </row>
    <row r="226" spans="1:6">
      <c r="A226" s="137"/>
      <c r="B226" s="137"/>
      <c r="C226" s="126"/>
      <c r="D226" s="139"/>
      <c r="E226" s="139"/>
      <c r="F226" s="116"/>
    </row>
    <row r="227" spans="1:6">
      <c r="A227" s="137"/>
      <c r="B227" s="137"/>
      <c r="C227" s="126"/>
      <c r="D227" s="139"/>
      <c r="E227" s="139"/>
      <c r="F227" s="116"/>
    </row>
    <row r="228" spans="1:6">
      <c r="A228" s="137"/>
      <c r="B228" s="137"/>
      <c r="C228" s="126"/>
      <c r="D228" s="139"/>
      <c r="E228" s="139"/>
      <c r="F228" s="116"/>
    </row>
    <row r="229" spans="1:6">
      <c r="A229" s="137"/>
      <c r="B229" s="137"/>
      <c r="C229" s="126"/>
      <c r="D229" s="139"/>
      <c r="E229" s="139"/>
      <c r="F229" s="116"/>
    </row>
    <row r="230" spans="1:6">
      <c r="A230" s="137"/>
      <c r="B230" s="137"/>
      <c r="C230" s="126"/>
      <c r="D230" s="139"/>
      <c r="E230" s="139"/>
      <c r="F230" s="116"/>
    </row>
    <row r="231" spans="1:6">
      <c r="A231" s="137"/>
      <c r="B231" s="137"/>
      <c r="C231" s="126"/>
      <c r="D231" s="139"/>
      <c r="E231" s="139"/>
      <c r="F231" s="116"/>
    </row>
    <row r="232" spans="1:6">
      <c r="A232" s="137"/>
      <c r="B232" s="137"/>
      <c r="C232" s="126"/>
      <c r="D232" s="139"/>
      <c r="E232" s="139"/>
      <c r="F232" s="116"/>
    </row>
    <row r="233" spans="1:6">
      <c r="A233" s="137"/>
      <c r="B233" s="137"/>
      <c r="C233" s="126"/>
      <c r="D233" s="139"/>
      <c r="E233" s="139"/>
    </row>
    <row r="234" spans="1:6">
      <c r="A234" s="137"/>
      <c r="B234" s="137"/>
      <c r="C234" s="126"/>
      <c r="D234" s="139"/>
      <c r="E234" s="139"/>
    </row>
    <row r="235" spans="1:6">
      <c r="A235" s="137"/>
      <c r="B235" s="137"/>
      <c r="C235" s="126"/>
      <c r="D235" s="139"/>
      <c r="E235" s="139"/>
    </row>
    <row r="236" spans="1:6">
      <c r="A236" s="137"/>
      <c r="B236" s="137"/>
      <c r="C236" s="126"/>
      <c r="D236" s="139"/>
      <c r="E236" s="139"/>
    </row>
    <row r="237" spans="1:6">
      <c r="A237" s="137"/>
      <c r="B237" s="137"/>
      <c r="C237" s="126"/>
      <c r="D237" s="139"/>
      <c r="E237" s="139"/>
    </row>
    <row r="238" spans="1:6">
      <c r="A238" s="137"/>
      <c r="B238" s="137"/>
      <c r="C238" s="126"/>
      <c r="D238" s="139"/>
      <c r="E238" s="139"/>
    </row>
    <row r="239" spans="1:6">
      <c r="A239" s="137"/>
      <c r="B239" s="137"/>
      <c r="C239" s="126"/>
      <c r="D239" s="139"/>
      <c r="E239" s="139"/>
    </row>
    <row r="240" spans="1:6">
      <c r="A240" s="137"/>
      <c r="B240" s="137"/>
      <c r="C240" s="126"/>
      <c r="D240" s="139"/>
      <c r="E240" s="139"/>
    </row>
    <row r="241" spans="1:5">
      <c r="A241" s="137"/>
      <c r="B241" s="137"/>
      <c r="C241" s="126"/>
      <c r="D241" s="139"/>
      <c r="E241" s="139"/>
    </row>
    <row r="242" spans="1:5">
      <c r="A242" s="137"/>
      <c r="B242" s="137"/>
      <c r="C242" s="126"/>
      <c r="D242" s="139"/>
      <c r="E242" s="139"/>
    </row>
    <row r="243" spans="1:5">
      <c r="A243" s="137"/>
      <c r="B243" s="137"/>
      <c r="C243" s="126"/>
      <c r="D243" s="139"/>
      <c r="E243" s="139"/>
    </row>
    <row r="244" spans="1:5">
      <c r="A244" s="137"/>
      <c r="B244" s="137"/>
      <c r="C244" s="126"/>
      <c r="D244" s="139"/>
      <c r="E244" s="139"/>
    </row>
    <row r="245" spans="1:5">
      <c r="A245" s="137"/>
      <c r="B245" s="137"/>
      <c r="C245" s="126"/>
      <c r="D245" s="139"/>
      <c r="E245" s="139"/>
    </row>
    <row r="246" spans="1:5">
      <c r="A246" s="137"/>
      <c r="B246" s="137"/>
      <c r="C246" s="126"/>
      <c r="D246" s="139"/>
      <c r="E246" s="139"/>
    </row>
    <row r="247" spans="1:5">
      <c r="A247" s="137"/>
      <c r="B247" s="137"/>
      <c r="C247" s="126"/>
      <c r="D247" s="139"/>
      <c r="E247" s="139"/>
    </row>
    <row r="248" spans="1:5">
      <c r="A248" s="137"/>
      <c r="B248" s="137"/>
      <c r="C248" s="126"/>
      <c r="D248" s="139"/>
      <c r="E248" s="139"/>
    </row>
    <row r="249" spans="1:5">
      <c r="A249" s="137"/>
      <c r="B249" s="137"/>
      <c r="C249" s="126"/>
      <c r="D249" s="139"/>
      <c r="E249" s="139"/>
    </row>
    <row r="250" spans="1:5">
      <c r="A250" s="137"/>
      <c r="B250" s="137"/>
      <c r="C250" s="126"/>
      <c r="D250" s="139"/>
      <c r="E250" s="139"/>
    </row>
    <row r="251" spans="1:5">
      <c r="A251" s="137"/>
      <c r="B251" s="137"/>
      <c r="C251" s="126"/>
      <c r="D251" s="139"/>
      <c r="E251" s="139"/>
    </row>
    <row r="252" spans="1:5">
      <c r="A252" s="137"/>
      <c r="B252" s="137"/>
      <c r="C252" s="126"/>
      <c r="D252" s="139"/>
      <c r="E252" s="139"/>
    </row>
    <row r="253" spans="1:5">
      <c r="A253" s="137"/>
      <c r="B253" s="137"/>
      <c r="C253" s="126"/>
      <c r="D253" s="139"/>
      <c r="E253" s="139"/>
    </row>
    <row r="254" spans="1:5">
      <c r="A254" s="137"/>
      <c r="B254" s="137"/>
      <c r="C254" s="126"/>
      <c r="D254" s="139"/>
      <c r="E254" s="139"/>
    </row>
    <row r="255" spans="1:5">
      <c r="A255" s="137"/>
      <c r="B255" s="137"/>
      <c r="C255" s="126"/>
      <c r="D255" s="139"/>
      <c r="E255" s="139"/>
    </row>
    <row r="256" spans="1:5">
      <c r="A256" s="137"/>
      <c r="B256" s="137"/>
      <c r="C256" s="126"/>
      <c r="D256" s="139"/>
      <c r="E256" s="139"/>
    </row>
    <row r="257" spans="1:5">
      <c r="A257" s="137"/>
      <c r="B257" s="137"/>
      <c r="C257" s="126"/>
      <c r="D257" s="139"/>
      <c r="E257" s="139"/>
    </row>
    <row r="258" spans="1:5">
      <c r="A258" s="137"/>
      <c r="B258" s="137"/>
      <c r="C258" s="126"/>
      <c r="D258" s="139"/>
      <c r="E258" s="139"/>
    </row>
    <row r="259" spans="1:5">
      <c r="A259" s="137"/>
      <c r="B259" s="137"/>
      <c r="C259" s="126"/>
      <c r="D259" s="139"/>
      <c r="E259" s="139"/>
    </row>
    <row r="260" spans="1:5">
      <c r="A260" s="137"/>
      <c r="B260" s="137"/>
      <c r="C260" s="126"/>
      <c r="D260" s="139"/>
      <c r="E260" s="139"/>
    </row>
    <row r="261" spans="1:5">
      <c r="A261" s="137"/>
      <c r="B261" s="137"/>
      <c r="C261" s="126"/>
      <c r="D261" s="139"/>
      <c r="E261" s="139"/>
    </row>
    <row r="262" spans="1:5">
      <c r="A262" s="137"/>
      <c r="B262" s="137"/>
      <c r="C262" s="126"/>
      <c r="D262" s="139"/>
      <c r="E262" s="139"/>
    </row>
    <row r="263" spans="1:5">
      <c r="A263" s="137"/>
      <c r="B263" s="137"/>
      <c r="C263" s="126"/>
      <c r="D263" s="139"/>
      <c r="E263" s="139"/>
    </row>
    <row r="264" spans="1:5">
      <c r="A264" s="137"/>
      <c r="B264" s="137"/>
      <c r="C264" s="126"/>
      <c r="D264" s="139"/>
      <c r="E264" s="139"/>
    </row>
    <row r="265" spans="1:5">
      <c r="A265" s="137"/>
      <c r="B265" s="137"/>
      <c r="C265" s="126"/>
      <c r="D265" s="139"/>
      <c r="E265" s="139"/>
    </row>
    <row r="266" spans="1:5">
      <c r="A266" s="137"/>
      <c r="B266" s="137"/>
      <c r="C266" s="126"/>
      <c r="D266" s="139"/>
      <c r="E266" s="139"/>
    </row>
    <row r="267" spans="1:5">
      <c r="A267" s="137"/>
      <c r="B267" s="137"/>
      <c r="C267" s="126"/>
      <c r="D267" s="139"/>
      <c r="E267" s="139"/>
    </row>
    <row r="268" spans="1:5">
      <c r="A268" s="137"/>
      <c r="B268" s="137"/>
      <c r="C268" s="126"/>
      <c r="D268" s="139"/>
      <c r="E268" s="139"/>
    </row>
    <row r="269" spans="1:5">
      <c r="A269" s="137"/>
      <c r="B269" s="137"/>
      <c r="C269" s="126"/>
      <c r="D269" s="139"/>
      <c r="E269" s="139"/>
    </row>
    <row r="270" spans="1:5">
      <c r="A270" s="137"/>
      <c r="B270" s="137"/>
      <c r="C270" s="126"/>
      <c r="D270" s="139"/>
      <c r="E270" s="139"/>
    </row>
    <row r="271" spans="1:5">
      <c r="A271" s="137"/>
      <c r="B271" s="137"/>
      <c r="C271" s="126"/>
      <c r="D271" s="139"/>
      <c r="E271" s="139"/>
    </row>
    <row r="272" spans="1:5">
      <c r="A272" s="137"/>
      <c r="B272" s="137"/>
      <c r="C272" s="126"/>
      <c r="D272" s="139"/>
      <c r="E272" s="139"/>
    </row>
    <row r="273" spans="1:5">
      <c r="A273" s="137"/>
      <c r="B273" s="137"/>
      <c r="C273" s="126"/>
      <c r="D273" s="139"/>
      <c r="E273" s="139"/>
    </row>
    <row r="274" spans="1:5">
      <c r="A274" s="137"/>
      <c r="B274" s="137"/>
      <c r="C274" s="126"/>
      <c r="D274" s="139"/>
      <c r="E274" s="139"/>
    </row>
    <row r="275" spans="1:5">
      <c r="A275" s="137"/>
      <c r="B275" s="137"/>
      <c r="C275" s="126"/>
      <c r="D275" s="139"/>
      <c r="E275" s="139"/>
    </row>
    <row r="276" spans="1:5">
      <c r="A276" s="137"/>
      <c r="B276" s="137"/>
      <c r="C276" s="126"/>
      <c r="D276" s="139"/>
      <c r="E276" s="139"/>
    </row>
    <row r="277" spans="1:5">
      <c r="A277" s="137"/>
      <c r="B277" s="137"/>
      <c r="C277" s="126"/>
      <c r="D277" s="139"/>
      <c r="E277" s="139"/>
    </row>
    <row r="278" spans="1:5">
      <c r="A278" s="137"/>
      <c r="B278" s="137"/>
      <c r="C278" s="126"/>
      <c r="D278" s="139"/>
      <c r="E278" s="139"/>
    </row>
    <row r="279" spans="1:5">
      <c r="A279" s="137"/>
      <c r="B279" s="137"/>
      <c r="C279" s="126"/>
      <c r="D279" s="139"/>
      <c r="E279" s="139"/>
    </row>
    <row r="280" spans="1:5">
      <c r="A280" s="137"/>
      <c r="B280" s="137"/>
      <c r="C280" s="126"/>
      <c r="D280" s="139"/>
      <c r="E280" s="139"/>
    </row>
    <row r="281" spans="1:5">
      <c r="A281" s="137"/>
      <c r="B281" s="137"/>
      <c r="C281" s="126"/>
      <c r="D281" s="139"/>
      <c r="E281" s="139"/>
    </row>
    <row r="282" spans="1:5">
      <c r="A282" s="137"/>
      <c r="B282" s="137"/>
      <c r="C282" s="126"/>
      <c r="D282" s="139"/>
      <c r="E282" s="139"/>
    </row>
    <row r="283" spans="1:5">
      <c r="A283" s="137"/>
      <c r="B283" s="137"/>
      <c r="C283" s="126"/>
      <c r="D283" s="139"/>
      <c r="E283" s="139"/>
    </row>
    <row r="284" spans="1:5">
      <c r="A284" s="137"/>
      <c r="B284" s="137"/>
      <c r="C284" s="126"/>
      <c r="D284" s="139"/>
      <c r="E284" s="139"/>
    </row>
    <row r="285" spans="1:5">
      <c r="A285" s="137"/>
      <c r="B285" s="137"/>
      <c r="C285" s="126"/>
      <c r="D285" s="139"/>
      <c r="E285" s="139"/>
    </row>
    <row r="286" spans="1:5">
      <c r="A286" s="137"/>
      <c r="B286" s="137"/>
      <c r="C286" s="126"/>
      <c r="D286" s="139"/>
      <c r="E286" s="139"/>
    </row>
    <row r="287" spans="1:5">
      <c r="A287" s="137"/>
      <c r="B287" s="137"/>
      <c r="C287" s="126"/>
      <c r="D287" s="139"/>
      <c r="E287" s="139"/>
    </row>
    <row r="288" spans="1:5">
      <c r="A288" s="137"/>
      <c r="B288" s="137"/>
      <c r="C288" s="126"/>
      <c r="D288" s="139"/>
      <c r="E288" s="139"/>
    </row>
    <row r="289" spans="1:5">
      <c r="A289" s="137"/>
      <c r="B289" s="137"/>
      <c r="C289" s="126"/>
      <c r="D289" s="139"/>
      <c r="E289" s="139"/>
    </row>
    <row r="290" spans="1:5">
      <c r="A290" s="137"/>
      <c r="B290" s="137"/>
      <c r="C290" s="126"/>
      <c r="D290" s="139"/>
      <c r="E290" s="139"/>
    </row>
    <row r="291" spans="1:5">
      <c r="A291" s="137"/>
      <c r="B291" s="137"/>
      <c r="C291" s="126"/>
      <c r="D291" s="139"/>
      <c r="E291" s="139"/>
    </row>
    <row r="292" spans="1:5">
      <c r="A292" s="137"/>
      <c r="B292" s="137"/>
      <c r="C292" s="126"/>
      <c r="D292" s="139"/>
      <c r="E292" s="139"/>
    </row>
    <row r="293" spans="1:5">
      <c r="A293" s="137"/>
      <c r="B293" s="137"/>
      <c r="C293" s="126"/>
      <c r="D293" s="139"/>
      <c r="E293" s="139"/>
    </row>
    <row r="294" spans="1:5">
      <c r="A294" s="137"/>
      <c r="B294" s="137"/>
      <c r="C294" s="126"/>
      <c r="D294" s="139"/>
      <c r="E294" s="139"/>
    </row>
    <row r="295" spans="1:5">
      <c r="A295" s="137"/>
      <c r="B295" s="137"/>
      <c r="C295" s="126"/>
      <c r="D295" s="139"/>
      <c r="E295" s="139"/>
    </row>
    <row r="296" spans="1:5">
      <c r="A296" s="137"/>
      <c r="B296" s="137"/>
      <c r="C296" s="126"/>
      <c r="D296" s="139"/>
      <c r="E296" s="139"/>
    </row>
    <row r="297" spans="1:5">
      <c r="A297" s="137"/>
      <c r="B297" s="137"/>
      <c r="C297" s="126"/>
      <c r="D297" s="139"/>
      <c r="E297" s="139"/>
    </row>
    <row r="298" spans="1:5">
      <c r="A298" s="137"/>
      <c r="B298" s="137"/>
      <c r="C298" s="126"/>
      <c r="D298" s="139"/>
      <c r="E298" s="139"/>
    </row>
    <row r="299" spans="1:5">
      <c r="A299" s="137"/>
      <c r="B299" s="137"/>
      <c r="C299" s="126"/>
      <c r="D299" s="139"/>
      <c r="E299" s="139"/>
    </row>
    <row r="300" spans="1:5">
      <c r="A300" s="137"/>
      <c r="B300" s="137"/>
      <c r="C300" s="126"/>
      <c r="D300" s="139"/>
      <c r="E300" s="139"/>
    </row>
    <row r="301" spans="1:5">
      <c r="A301" s="137"/>
      <c r="B301" s="137"/>
      <c r="C301" s="126"/>
      <c r="D301" s="139"/>
      <c r="E301" s="139"/>
    </row>
    <row r="302" spans="1:5">
      <c r="A302" s="137"/>
      <c r="B302" s="137"/>
      <c r="C302" s="126"/>
      <c r="D302" s="139"/>
      <c r="E302" s="139"/>
    </row>
    <row r="303" spans="1:5">
      <c r="A303" s="137"/>
      <c r="B303" s="137"/>
      <c r="C303" s="126"/>
      <c r="D303" s="139"/>
      <c r="E303" s="139"/>
    </row>
    <row r="304" spans="1:5">
      <c r="A304" s="137"/>
      <c r="B304" s="137"/>
      <c r="C304" s="126"/>
      <c r="D304" s="139"/>
      <c r="E304" s="139"/>
    </row>
    <row r="305" spans="1:5">
      <c r="A305" s="137"/>
      <c r="B305" s="137"/>
      <c r="C305" s="126"/>
      <c r="D305" s="139"/>
      <c r="E305" s="139"/>
    </row>
    <row r="306" spans="1:5">
      <c r="A306" s="137"/>
      <c r="B306" s="137"/>
      <c r="C306" s="126"/>
      <c r="D306" s="139"/>
      <c r="E306" s="139"/>
    </row>
    <row r="307" spans="1:5">
      <c r="A307" s="137"/>
      <c r="B307" s="137"/>
      <c r="C307" s="126"/>
      <c r="D307" s="139"/>
      <c r="E307" s="139"/>
    </row>
    <row r="308" spans="1:5">
      <c r="A308" s="137"/>
      <c r="B308" s="137"/>
      <c r="C308" s="126"/>
      <c r="D308" s="139"/>
      <c r="E308" s="139"/>
    </row>
    <row r="309" spans="1:5">
      <c r="A309" s="137"/>
      <c r="B309" s="137"/>
      <c r="C309" s="126"/>
      <c r="D309" s="139"/>
      <c r="E309" s="139"/>
    </row>
    <row r="310" spans="1:5">
      <c r="A310" s="137"/>
      <c r="B310" s="137"/>
      <c r="C310" s="126"/>
      <c r="D310" s="139"/>
      <c r="E310" s="139"/>
    </row>
    <row r="311" spans="1:5">
      <c r="A311" s="137"/>
      <c r="B311" s="137"/>
      <c r="C311" s="126"/>
      <c r="D311" s="139"/>
      <c r="E311" s="139"/>
    </row>
    <row r="312" spans="1:5">
      <c r="A312" s="137"/>
      <c r="B312" s="137"/>
      <c r="C312" s="126"/>
      <c r="D312" s="139"/>
      <c r="E312" s="139"/>
    </row>
    <row r="313" spans="1:5">
      <c r="A313" s="137"/>
      <c r="B313" s="137"/>
      <c r="C313" s="126"/>
      <c r="D313" s="139"/>
      <c r="E313" s="139"/>
    </row>
    <row r="314" spans="1:5">
      <c r="A314" s="137"/>
      <c r="B314" s="137"/>
      <c r="C314" s="126"/>
      <c r="D314" s="139"/>
      <c r="E314" s="139"/>
    </row>
    <row r="315" spans="1:5">
      <c r="A315" s="137"/>
      <c r="B315" s="137"/>
      <c r="C315" s="126"/>
      <c r="D315" s="139"/>
      <c r="E315" s="139"/>
    </row>
    <row r="316" spans="1:5">
      <c r="A316" s="137"/>
      <c r="B316" s="137"/>
      <c r="C316" s="126"/>
      <c r="D316" s="139"/>
      <c r="E316" s="139"/>
    </row>
    <row r="317" spans="1:5">
      <c r="A317" s="137"/>
      <c r="B317" s="137"/>
      <c r="C317" s="126"/>
      <c r="D317" s="139"/>
      <c r="E317" s="139"/>
    </row>
    <row r="318" spans="1:5">
      <c r="A318" s="137"/>
      <c r="B318" s="137"/>
      <c r="C318" s="126"/>
      <c r="D318" s="139"/>
      <c r="E318" s="139"/>
    </row>
    <row r="319" spans="1:5">
      <c r="A319" s="137"/>
      <c r="B319" s="137"/>
      <c r="C319" s="126"/>
      <c r="D319" s="139"/>
      <c r="E319" s="139"/>
    </row>
    <row r="320" spans="1:5">
      <c r="A320" s="137"/>
      <c r="B320" s="137"/>
      <c r="C320" s="126"/>
      <c r="D320" s="139"/>
      <c r="E320" s="139"/>
    </row>
    <row r="321" spans="1:5">
      <c r="A321" s="137"/>
      <c r="B321" s="137"/>
      <c r="C321" s="126"/>
      <c r="D321" s="139"/>
      <c r="E321" s="139"/>
    </row>
    <row r="322" spans="1:5">
      <c r="A322" s="137"/>
      <c r="B322" s="137"/>
      <c r="C322" s="126"/>
      <c r="D322" s="139"/>
      <c r="E322" s="139"/>
    </row>
    <row r="323" spans="1:5">
      <c r="A323" s="137"/>
      <c r="B323" s="137"/>
      <c r="C323" s="126"/>
      <c r="D323" s="139"/>
      <c r="E323" s="139"/>
    </row>
    <row r="324" spans="1:5">
      <c r="A324" s="137"/>
      <c r="B324" s="137"/>
      <c r="C324" s="126"/>
      <c r="D324" s="139"/>
      <c r="E324" s="139"/>
    </row>
    <row r="325" spans="1:5">
      <c r="A325" s="137"/>
      <c r="B325" s="137"/>
      <c r="C325" s="126"/>
      <c r="D325" s="139"/>
      <c r="E325" s="139"/>
    </row>
    <row r="326" spans="1:5">
      <c r="A326" s="137"/>
      <c r="B326" s="137"/>
      <c r="C326" s="126"/>
      <c r="D326" s="139"/>
      <c r="E326" s="139"/>
    </row>
    <row r="327" spans="1:5">
      <c r="A327" s="137"/>
      <c r="B327" s="137"/>
      <c r="C327" s="126"/>
      <c r="D327" s="139"/>
      <c r="E327" s="139"/>
    </row>
    <row r="328" spans="1:5">
      <c r="A328" s="137"/>
      <c r="B328" s="137"/>
      <c r="C328" s="126"/>
      <c r="D328" s="139"/>
      <c r="E328" s="139"/>
    </row>
    <row r="329" spans="1:5">
      <c r="A329" s="137"/>
      <c r="B329" s="137"/>
      <c r="C329" s="126"/>
      <c r="D329" s="139"/>
      <c r="E329" s="139"/>
    </row>
    <row r="330" spans="1:5">
      <c r="A330" s="137"/>
      <c r="B330" s="137"/>
      <c r="C330" s="126"/>
      <c r="D330" s="139"/>
      <c r="E330" s="139"/>
    </row>
    <row r="331" spans="1:5">
      <c r="A331" s="137"/>
      <c r="B331" s="137"/>
      <c r="C331" s="126"/>
      <c r="D331" s="139"/>
      <c r="E331" s="139"/>
    </row>
    <row r="332" spans="1:5">
      <c r="A332" s="137"/>
      <c r="B332" s="137"/>
      <c r="C332" s="126"/>
      <c r="D332" s="139"/>
      <c r="E332" s="139"/>
    </row>
    <row r="333" spans="1:5">
      <c r="A333" s="137"/>
      <c r="B333" s="137"/>
      <c r="C333" s="126"/>
      <c r="D333" s="139"/>
      <c r="E333" s="139"/>
    </row>
    <row r="334" spans="1:5">
      <c r="A334" s="137"/>
      <c r="B334" s="137"/>
      <c r="C334" s="126"/>
      <c r="D334" s="139"/>
      <c r="E334" s="139"/>
    </row>
    <row r="335" spans="1:5">
      <c r="A335" s="137"/>
      <c r="B335" s="137"/>
      <c r="C335" s="126"/>
      <c r="D335" s="139"/>
      <c r="E335" s="139"/>
    </row>
    <row r="336" spans="1:5">
      <c r="A336" s="137"/>
      <c r="B336" s="137"/>
      <c r="C336" s="126"/>
      <c r="D336" s="139"/>
      <c r="E336" s="139"/>
    </row>
    <row r="337" spans="1:5">
      <c r="A337" s="137"/>
      <c r="B337" s="137"/>
      <c r="C337" s="126"/>
      <c r="D337" s="139"/>
      <c r="E337" s="139"/>
    </row>
    <row r="338" spans="1:5">
      <c r="A338" s="137"/>
      <c r="B338" s="137"/>
      <c r="C338" s="126"/>
      <c r="D338" s="139"/>
      <c r="E338" s="139"/>
    </row>
    <row r="339" spans="1:5">
      <c r="A339" s="137"/>
      <c r="B339" s="137"/>
      <c r="C339" s="126"/>
      <c r="D339" s="139"/>
      <c r="E339" s="139"/>
    </row>
    <row r="340" spans="1:5">
      <c r="A340" s="137"/>
      <c r="B340" s="137"/>
      <c r="C340" s="126"/>
      <c r="D340" s="139"/>
      <c r="E340" s="139"/>
    </row>
    <row r="341" spans="1:5">
      <c r="A341" s="137"/>
      <c r="B341" s="137"/>
      <c r="C341" s="126"/>
      <c r="D341" s="139"/>
      <c r="E341" s="139"/>
    </row>
    <row r="342" spans="1:5">
      <c r="A342" s="137"/>
      <c r="B342" s="137"/>
      <c r="C342" s="126"/>
      <c r="D342" s="139"/>
      <c r="E342" s="139"/>
    </row>
    <row r="343" spans="1:5">
      <c r="A343" s="137"/>
      <c r="B343" s="137"/>
      <c r="C343" s="126"/>
      <c r="D343" s="139"/>
      <c r="E343" s="139"/>
    </row>
    <row r="344" spans="1:5">
      <c r="A344" s="137"/>
      <c r="B344" s="137"/>
      <c r="C344" s="126"/>
      <c r="D344" s="139"/>
      <c r="E344" s="139"/>
    </row>
    <row r="345" spans="1:5">
      <c r="A345" s="137"/>
      <c r="B345" s="137"/>
      <c r="C345" s="126"/>
      <c r="D345" s="139"/>
      <c r="E345" s="139"/>
    </row>
    <row r="346" spans="1:5">
      <c r="A346" s="137"/>
      <c r="B346" s="137"/>
      <c r="C346" s="126"/>
      <c r="D346" s="139"/>
      <c r="E346" s="139"/>
    </row>
    <row r="347" spans="1:5">
      <c r="A347" s="137"/>
      <c r="B347" s="137"/>
      <c r="C347" s="126"/>
      <c r="D347" s="139"/>
      <c r="E347" s="139"/>
    </row>
    <row r="348" spans="1:5">
      <c r="A348" s="137"/>
      <c r="B348" s="137"/>
      <c r="C348" s="126"/>
      <c r="D348" s="139"/>
      <c r="E348" s="139"/>
    </row>
    <row r="349" spans="1:5">
      <c r="A349" s="137"/>
      <c r="B349" s="137"/>
      <c r="C349" s="126"/>
      <c r="D349" s="139"/>
      <c r="E349" s="139"/>
    </row>
    <row r="350" spans="1:5">
      <c r="A350" s="137"/>
      <c r="B350" s="137"/>
      <c r="C350" s="126"/>
      <c r="D350" s="139"/>
      <c r="E350" s="139"/>
    </row>
    <row r="351" spans="1:5">
      <c r="A351" s="137"/>
      <c r="B351" s="137"/>
      <c r="C351" s="126"/>
      <c r="D351" s="139"/>
      <c r="E351" s="139"/>
    </row>
    <row r="352" spans="1:5">
      <c r="A352" s="137"/>
      <c r="B352" s="137"/>
      <c r="C352" s="126"/>
      <c r="D352" s="139"/>
      <c r="E352" s="139"/>
    </row>
    <row r="353" spans="1:5">
      <c r="A353" s="137"/>
      <c r="B353" s="137"/>
      <c r="C353" s="126"/>
      <c r="D353" s="139"/>
      <c r="E353" s="139"/>
    </row>
    <row r="354" spans="1:5">
      <c r="A354" s="137"/>
      <c r="B354" s="137"/>
      <c r="C354" s="126"/>
      <c r="D354" s="139"/>
      <c r="E354" s="139"/>
    </row>
    <row r="355" spans="1:5">
      <c r="A355" s="137"/>
      <c r="B355" s="137"/>
      <c r="C355" s="126"/>
      <c r="D355" s="139"/>
      <c r="E355" s="139"/>
    </row>
    <row r="356" spans="1:5">
      <c r="A356" s="137"/>
      <c r="B356" s="137"/>
      <c r="C356" s="126"/>
      <c r="D356" s="139"/>
      <c r="E356" s="139"/>
    </row>
    <row r="357" spans="1:5">
      <c r="A357" s="137"/>
      <c r="B357" s="137"/>
      <c r="C357" s="126"/>
      <c r="D357" s="139"/>
      <c r="E357" s="139"/>
    </row>
    <row r="358" spans="1:5">
      <c r="A358" s="137"/>
      <c r="B358" s="137"/>
      <c r="C358" s="126"/>
      <c r="D358" s="139"/>
      <c r="E358" s="139"/>
    </row>
    <row r="359" spans="1:5">
      <c r="A359" s="137"/>
      <c r="B359" s="137"/>
      <c r="C359" s="126"/>
      <c r="D359" s="139"/>
      <c r="E359" s="139"/>
    </row>
    <row r="360" spans="1:5">
      <c r="A360" s="137"/>
      <c r="B360" s="137"/>
      <c r="C360" s="126"/>
      <c r="D360" s="139"/>
      <c r="E360" s="139"/>
    </row>
    <row r="361" spans="1:5">
      <c r="A361" s="137"/>
      <c r="B361" s="137"/>
      <c r="C361" s="126"/>
      <c r="D361" s="139"/>
      <c r="E361" s="139"/>
    </row>
    <row r="362" spans="1:5">
      <c r="A362" s="137"/>
      <c r="B362" s="137"/>
      <c r="C362" s="126"/>
      <c r="D362" s="139"/>
      <c r="E362" s="139"/>
    </row>
    <row r="363" spans="1:5">
      <c r="A363" s="137"/>
      <c r="B363" s="137"/>
      <c r="C363" s="126"/>
      <c r="D363" s="139"/>
      <c r="E363" s="139"/>
    </row>
    <row r="364" spans="1:5">
      <c r="A364" s="137"/>
      <c r="B364" s="137"/>
      <c r="C364" s="126"/>
      <c r="D364" s="139"/>
      <c r="E364" s="139"/>
    </row>
    <row r="365" spans="1:5">
      <c r="A365" s="137"/>
      <c r="B365" s="137"/>
      <c r="C365" s="126"/>
      <c r="D365" s="139"/>
      <c r="E365" s="139"/>
    </row>
    <row r="366" spans="1:5">
      <c r="A366" s="137"/>
      <c r="B366" s="137"/>
      <c r="C366" s="126"/>
      <c r="D366" s="139"/>
      <c r="E366" s="139"/>
    </row>
    <row r="367" spans="1:5">
      <c r="A367" s="137"/>
      <c r="B367" s="137"/>
      <c r="C367" s="126"/>
      <c r="D367" s="139"/>
      <c r="E367" s="139"/>
    </row>
    <row r="368" spans="1:5">
      <c r="A368" s="137"/>
      <c r="B368" s="137"/>
      <c r="C368" s="126"/>
      <c r="D368" s="139"/>
      <c r="E368" s="139"/>
    </row>
    <row r="369" spans="1:5">
      <c r="A369" s="137"/>
      <c r="B369" s="137"/>
      <c r="C369" s="126"/>
      <c r="D369" s="139"/>
      <c r="E369" s="139"/>
    </row>
    <row r="370" spans="1:5">
      <c r="A370" s="137"/>
      <c r="B370" s="137"/>
      <c r="C370" s="126"/>
      <c r="D370" s="139"/>
      <c r="E370" s="139"/>
    </row>
    <row r="371" spans="1:5">
      <c r="A371" s="137"/>
      <c r="B371" s="137"/>
      <c r="C371" s="126"/>
      <c r="D371" s="139"/>
      <c r="E371" s="139"/>
    </row>
    <row r="372" spans="1:5">
      <c r="A372" s="137"/>
      <c r="B372" s="137"/>
      <c r="C372" s="126"/>
      <c r="D372" s="139"/>
      <c r="E372" s="139"/>
    </row>
    <row r="373" spans="1:5">
      <c r="A373" s="137"/>
      <c r="B373" s="137"/>
      <c r="C373" s="126"/>
      <c r="D373" s="139"/>
      <c r="E373" s="139"/>
    </row>
    <row r="374" spans="1:5">
      <c r="A374" s="137"/>
      <c r="B374" s="137"/>
      <c r="C374" s="126"/>
      <c r="D374" s="139"/>
      <c r="E374" s="139"/>
    </row>
    <row r="375" spans="1:5">
      <c r="A375" s="137"/>
      <c r="B375" s="137"/>
      <c r="C375" s="126"/>
      <c r="D375" s="139"/>
      <c r="E375" s="139"/>
    </row>
    <row r="376" spans="1:5">
      <c r="A376" s="137"/>
      <c r="B376" s="137"/>
      <c r="C376" s="126"/>
      <c r="D376" s="139"/>
      <c r="E376" s="139"/>
    </row>
    <row r="377" spans="1:5">
      <c r="A377" s="137"/>
      <c r="B377" s="137"/>
      <c r="C377" s="126"/>
      <c r="D377" s="139"/>
      <c r="E377" s="139"/>
    </row>
    <row r="378" spans="1:5">
      <c r="A378" s="137"/>
      <c r="B378" s="137"/>
      <c r="C378" s="126"/>
      <c r="D378" s="139"/>
      <c r="E378" s="139"/>
    </row>
    <row r="379" spans="1:5">
      <c r="A379" s="137"/>
      <c r="B379" s="137"/>
      <c r="C379" s="126"/>
      <c r="D379" s="139"/>
      <c r="E379" s="139"/>
    </row>
    <row r="380" spans="1:5">
      <c r="A380" s="137"/>
      <c r="B380" s="137"/>
      <c r="C380" s="126"/>
      <c r="D380" s="139"/>
      <c r="E380" s="139"/>
    </row>
    <row r="381" spans="1:5">
      <c r="A381" s="137"/>
      <c r="B381" s="137"/>
      <c r="C381" s="126"/>
      <c r="D381" s="139"/>
      <c r="E381" s="139"/>
    </row>
    <row r="382" spans="1:5">
      <c r="A382" s="137"/>
      <c r="B382" s="137"/>
      <c r="C382" s="126"/>
      <c r="D382" s="139"/>
      <c r="E382" s="139"/>
    </row>
    <row r="383" spans="1:5">
      <c r="A383" s="137"/>
      <c r="B383" s="137"/>
      <c r="C383" s="126"/>
      <c r="D383" s="139"/>
      <c r="E383" s="139"/>
    </row>
    <row r="384" spans="1:5">
      <c r="A384" s="137"/>
      <c r="B384" s="137"/>
      <c r="C384" s="126"/>
      <c r="D384" s="139"/>
      <c r="E384" s="139"/>
    </row>
    <row r="385" spans="1:5">
      <c r="A385" s="137"/>
      <c r="B385" s="137"/>
      <c r="C385" s="126"/>
      <c r="D385" s="139"/>
      <c r="E385" s="139"/>
    </row>
    <row r="386" spans="1:5">
      <c r="A386" s="137"/>
      <c r="B386" s="137"/>
      <c r="C386" s="126"/>
      <c r="D386" s="139"/>
      <c r="E386" s="139"/>
    </row>
    <row r="387" spans="1:5">
      <c r="A387" s="137"/>
      <c r="B387" s="137"/>
      <c r="C387" s="126"/>
      <c r="D387" s="139"/>
      <c r="E387" s="139"/>
    </row>
    <row r="388" spans="1:5">
      <c r="A388" s="137"/>
      <c r="B388" s="137"/>
      <c r="C388" s="126"/>
      <c r="D388" s="139"/>
      <c r="E388" s="139"/>
    </row>
    <row r="389" spans="1:5">
      <c r="A389" s="137"/>
      <c r="B389" s="137"/>
      <c r="C389" s="126"/>
      <c r="D389" s="139"/>
      <c r="E389" s="139"/>
    </row>
    <row r="390" spans="1:5">
      <c r="A390" s="137"/>
      <c r="B390" s="137"/>
      <c r="C390" s="126"/>
      <c r="D390" s="139"/>
      <c r="E390" s="139"/>
    </row>
    <row r="391" spans="1:5">
      <c r="A391" s="137"/>
      <c r="B391" s="137"/>
      <c r="C391" s="126"/>
      <c r="D391" s="139"/>
      <c r="E391" s="139"/>
    </row>
    <row r="392" spans="1:5">
      <c r="A392" s="137"/>
      <c r="B392" s="137"/>
      <c r="C392" s="126"/>
      <c r="D392" s="139"/>
      <c r="E392" s="139"/>
    </row>
    <row r="393" spans="1:5">
      <c r="A393" s="137"/>
      <c r="B393" s="137"/>
      <c r="C393" s="126"/>
      <c r="D393" s="139"/>
      <c r="E393" s="139"/>
    </row>
    <row r="394" spans="1:5">
      <c r="A394" s="137"/>
      <c r="B394" s="137"/>
      <c r="C394" s="126"/>
      <c r="D394" s="139"/>
      <c r="E394" s="139"/>
    </row>
    <row r="395" spans="1:5">
      <c r="A395" s="137"/>
      <c r="B395" s="137"/>
      <c r="C395" s="126"/>
      <c r="D395" s="139"/>
      <c r="E395" s="139"/>
    </row>
    <row r="396" spans="1:5">
      <c r="A396" s="137"/>
      <c r="B396" s="137"/>
      <c r="C396" s="126"/>
      <c r="D396" s="139"/>
      <c r="E396" s="139"/>
    </row>
    <row r="397" spans="1:5">
      <c r="A397" s="137"/>
      <c r="B397" s="137"/>
      <c r="C397" s="126"/>
      <c r="D397" s="139"/>
      <c r="E397" s="139"/>
    </row>
    <row r="398" spans="1:5">
      <c r="A398" s="137"/>
      <c r="B398" s="137"/>
      <c r="C398" s="126"/>
      <c r="D398" s="139"/>
      <c r="E398" s="139"/>
    </row>
    <row r="399" spans="1:5">
      <c r="A399" s="137"/>
      <c r="B399" s="137"/>
      <c r="C399" s="126"/>
      <c r="D399" s="139"/>
      <c r="E399" s="139"/>
    </row>
    <row r="400" spans="1:5">
      <c r="A400" s="137"/>
      <c r="B400" s="137"/>
      <c r="C400" s="126"/>
      <c r="D400" s="139"/>
      <c r="E400" s="139"/>
    </row>
    <row r="401" spans="1:5">
      <c r="A401" s="137"/>
      <c r="B401" s="137"/>
      <c r="C401" s="126"/>
      <c r="D401" s="139"/>
      <c r="E401" s="139"/>
    </row>
    <row r="402" spans="1:5">
      <c r="A402" s="137"/>
      <c r="B402" s="137"/>
      <c r="C402" s="126"/>
      <c r="D402" s="139"/>
      <c r="E402" s="139"/>
    </row>
    <row r="403" spans="1:5">
      <c r="A403" s="137"/>
      <c r="B403" s="137"/>
      <c r="C403" s="126"/>
      <c r="D403" s="139"/>
      <c r="E403" s="139"/>
    </row>
    <row r="404" spans="1:5">
      <c r="A404" s="137"/>
      <c r="B404" s="137"/>
      <c r="C404" s="126"/>
      <c r="D404" s="139"/>
      <c r="E404" s="139"/>
    </row>
    <row r="405" spans="1:5">
      <c r="A405" s="137"/>
      <c r="B405" s="137"/>
      <c r="C405" s="126"/>
      <c r="D405" s="139"/>
      <c r="E405" s="139"/>
    </row>
    <row r="406" spans="1:5">
      <c r="A406" s="137"/>
      <c r="B406" s="137"/>
      <c r="C406" s="126"/>
      <c r="D406" s="139"/>
      <c r="E406" s="139"/>
    </row>
    <row r="407" spans="1:5">
      <c r="A407" s="137"/>
      <c r="B407" s="137"/>
      <c r="C407" s="126"/>
      <c r="D407" s="139"/>
      <c r="E407" s="139"/>
    </row>
    <row r="408" spans="1:5">
      <c r="A408" s="137"/>
      <c r="B408" s="137"/>
      <c r="C408" s="126"/>
      <c r="D408" s="139"/>
      <c r="E408" s="139"/>
    </row>
    <row r="409" spans="1:5">
      <c r="A409" s="137"/>
      <c r="B409" s="137"/>
      <c r="C409" s="126"/>
      <c r="D409" s="139"/>
      <c r="E409" s="139"/>
    </row>
    <row r="410" spans="1:5">
      <c r="A410" s="137"/>
      <c r="B410" s="137"/>
      <c r="C410" s="126"/>
      <c r="D410" s="139"/>
      <c r="E410" s="139"/>
    </row>
    <row r="411" spans="1:5">
      <c r="A411" s="137"/>
      <c r="B411" s="137"/>
      <c r="C411" s="126"/>
      <c r="D411" s="139"/>
      <c r="E411" s="139"/>
    </row>
    <row r="412" spans="1:5">
      <c r="A412" s="137"/>
      <c r="B412" s="137"/>
      <c r="C412" s="126"/>
      <c r="D412" s="139"/>
      <c r="E412" s="139"/>
    </row>
    <row r="413" spans="1:5">
      <c r="A413" s="137"/>
      <c r="B413" s="137"/>
      <c r="C413" s="126"/>
      <c r="D413" s="139"/>
      <c r="E413" s="139"/>
    </row>
    <row r="414" spans="1:5">
      <c r="A414" s="137"/>
      <c r="B414" s="137"/>
      <c r="C414" s="126"/>
      <c r="D414" s="139"/>
      <c r="E414" s="139"/>
    </row>
    <row r="415" spans="1:5">
      <c r="A415" s="137"/>
      <c r="B415" s="137"/>
      <c r="C415" s="126"/>
      <c r="D415" s="139"/>
      <c r="E415" s="139"/>
    </row>
    <row r="416" spans="1:5">
      <c r="A416" s="137"/>
      <c r="B416" s="137"/>
      <c r="C416" s="126"/>
      <c r="D416" s="139"/>
      <c r="E416" s="139"/>
    </row>
    <row r="417" spans="1:5">
      <c r="A417" s="137"/>
      <c r="B417" s="137"/>
      <c r="C417" s="126"/>
      <c r="D417" s="139"/>
      <c r="E417" s="139"/>
    </row>
    <row r="418" spans="1:5">
      <c r="A418" s="137"/>
      <c r="B418" s="137"/>
      <c r="C418" s="126"/>
      <c r="D418" s="139"/>
      <c r="E418" s="139"/>
    </row>
    <row r="419" spans="1:5">
      <c r="A419" s="137"/>
      <c r="B419" s="137"/>
      <c r="C419" s="126"/>
      <c r="D419" s="139"/>
      <c r="E419" s="139"/>
    </row>
    <row r="420" spans="1:5">
      <c r="A420" s="137"/>
      <c r="B420" s="137"/>
      <c r="C420" s="126"/>
      <c r="D420" s="139"/>
      <c r="E420" s="139"/>
    </row>
    <row r="421" spans="1:5">
      <c r="A421" s="137"/>
      <c r="B421" s="137"/>
      <c r="C421" s="126"/>
      <c r="D421" s="139"/>
      <c r="E421" s="139"/>
    </row>
    <row r="422" spans="1:5">
      <c r="A422" s="137"/>
      <c r="B422" s="137"/>
      <c r="C422" s="126"/>
      <c r="D422" s="139"/>
      <c r="E422" s="139"/>
    </row>
    <row r="423" spans="1:5">
      <c r="A423" s="137"/>
      <c r="B423" s="137"/>
      <c r="C423" s="126"/>
      <c r="D423" s="139"/>
      <c r="E423" s="139"/>
    </row>
    <row r="424" spans="1:5">
      <c r="A424" s="137"/>
      <c r="B424" s="137"/>
      <c r="C424" s="126"/>
      <c r="D424" s="139"/>
      <c r="E424" s="139"/>
    </row>
    <row r="425" spans="1:5">
      <c r="A425" s="137"/>
      <c r="B425" s="137"/>
      <c r="C425" s="126"/>
      <c r="D425" s="139"/>
      <c r="E425" s="139"/>
    </row>
    <row r="426" spans="1:5">
      <c r="A426" s="137"/>
      <c r="B426" s="137"/>
      <c r="C426" s="126"/>
      <c r="D426" s="139"/>
      <c r="E426" s="139"/>
    </row>
    <row r="427" spans="1:5">
      <c r="A427" s="137"/>
      <c r="B427" s="137"/>
      <c r="C427" s="126"/>
      <c r="D427" s="139"/>
      <c r="E427" s="139"/>
    </row>
    <row r="428" spans="1:5">
      <c r="A428" s="137"/>
      <c r="B428" s="137"/>
      <c r="C428" s="126"/>
      <c r="D428" s="139"/>
      <c r="E428" s="139"/>
    </row>
    <row r="429" spans="1:5">
      <c r="A429" s="137"/>
      <c r="B429" s="137"/>
      <c r="C429" s="126"/>
      <c r="D429" s="139"/>
      <c r="E429" s="139"/>
    </row>
    <row r="430" spans="1:5">
      <c r="A430" s="137"/>
      <c r="B430" s="137"/>
      <c r="C430" s="126"/>
      <c r="D430" s="139"/>
      <c r="E430" s="139"/>
    </row>
    <row r="431" spans="1:5">
      <c r="A431" s="137"/>
      <c r="B431" s="137"/>
      <c r="C431" s="126"/>
      <c r="D431" s="139"/>
      <c r="E431" s="139"/>
    </row>
    <row r="432" spans="1:5">
      <c r="A432" s="137"/>
      <c r="B432" s="137"/>
      <c r="C432" s="126"/>
      <c r="D432" s="139"/>
      <c r="E432" s="139"/>
    </row>
    <row r="433" spans="1:5">
      <c r="A433" s="137"/>
      <c r="B433" s="137"/>
      <c r="C433" s="126"/>
      <c r="D433" s="139"/>
      <c r="E433" s="139"/>
    </row>
    <row r="434" spans="1:5">
      <c r="A434" s="137"/>
      <c r="B434" s="137"/>
      <c r="C434" s="126"/>
      <c r="D434" s="139"/>
      <c r="E434" s="139"/>
    </row>
    <row r="435" spans="1:5">
      <c r="A435" s="137"/>
      <c r="B435" s="137"/>
      <c r="C435" s="126"/>
      <c r="D435" s="139"/>
      <c r="E435" s="139"/>
    </row>
    <row r="436" spans="1:5">
      <c r="A436" s="137"/>
      <c r="B436" s="137"/>
      <c r="C436" s="126"/>
      <c r="D436" s="139"/>
      <c r="E436" s="139"/>
    </row>
    <row r="437" spans="1:5">
      <c r="A437" s="137"/>
      <c r="B437" s="137"/>
      <c r="C437" s="126"/>
      <c r="D437" s="139"/>
      <c r="E437" s="139"/>
    </row>
    <row r="438" spans="1:5">
      <c r="A438" s="137"/>
      <c r="B438" s="137"/>
      <c r="C438" s="126"/>
      <c r="D438" s="139"/>
      <c r="E438" s="139"/>
    </row>
    <row r="439" spans="1:5">
      <c r="A439" s="137"/>
      <c r="B439" s="137"/>
      <c r="C439" s="126"/>
      <c r="D439" s="139"/>
      <c r="E439" s="139"/>
    </row>
    <row r="440" spans="1:5">
      <c r="A440" s="137"/>
      <c r="B440" s="137"/>
      <c r="C440" s="126"/>
      <c r="D440" s="139"/>
      <c r="E440" s="139"/>
    </row>
    <row r="441" spans="1:5">
      <c r="A441" s="137"/>
      <c r="B441" s="137"/>
      <c r="C441" s="126"/>
      <c r="D441" s="139"/>
      <c r="E441" s="139"/>
    </row>
    <row r="442" spans="1:5">
      <c r="A442" s="137"/>
      <c r="B442" s="137"/>
      <c r="C442" s="126"/>
      <c r="D442" s="139"/>
      <c r="E442" s="139"/>
    </row>
    <row r="443" spans="1:5">
      <c r="A443" s="137"/>
      <c r="B443" s="137"/>
      <c r="C443" s="126"/>
      <c r="D443" s="139"/>
      <c r="E443" s="139"/>
    </row>
    <row r="444" spans="1:5">
      <c r="A444" s="137"/>
      <c r="B444" s="137"/>
      <c r="C444" s="126"/>
      <c r="D444" s="139"/>
      <c r="E444" s="139"/>
    </row>
    <row r="445" spans="1:5">
      <c r="A445" s="137"/>
      <c r="B445" s="137"/>
      <c r="C445" s="126"/>
      <c r="D445" s="139"/>
      <c r="E445" s="139"/>
    </row>
    <row r="446" spans="1:5">
      <c r="A446" s="137"/>
      <c r="B446" s="137"/>
      <c r="C446" s="126"/>
      <c r="D446" s="139"/>
      <c r="E446" s="139"/>
    </row>
    <row r="447" spans="1:5">
      <c r="A447" s="137"/>
      <c r="B447" s="137"/>
      <c r="C447" s="126"/>
      <c r="D447" s="139"/>
      <c r="E447" s="139"/>
    </row>
    <row r="448" spans="1:5">
      <c r="A448" s="137"/>
      <c r="B448" s="137"/>
      <c r="C448" s="126"/>
      <c r="D448" s="139"/>
      <c r="E448" s="139"/>
    </row>
    <row r="449" spans="1:5">
      <c r="A449" s="137"/>
      <c r="B449" s="137"/>
      <c r="C449" s="126"/>
      <c r="D449" s="139"/>
      <c r="E449" s="139"/>
    </row>
    <row r="450" spans="1:5">
      <c r="A450" s="137"/>
      <c r="B450" s="137"/>
      <c r="C450" s="126"/>
      <c r="D450" s="139"/>
      <c r="E450" s="139"/>
    </row>
    <row r="451" spans="1:5">
      <c r="A451" s="137"/>
      <c r="B451" s="137"/>
      <c r="C451" s="126"/>
      <c r="D451" s="139"/>
      <c r="E451" s="139"/>
    </row>
    <row r="452" spans="1:5">
      <c r="A452" s="137"/>
      <c r="B452" s="137"/>
      <c r="C452" s="126"/>
      <c r="D452" s="139"/>
      <c r="E452" s="139"/>
    </row>
    <row r="453" spans="1:5">
      <c r="A453" s="137"/>
      <c r="B453" s="137"/>
      <c r="C453" s="126"/>
      <c r="D453" s="139"/>
      <c r="E453" s="139"/>
    </row>
    <row r="454" spans="1:5">
      <c r="A454" s="137"/>
      <c r="B454" s="137"/>
      <c r="C454" s="126"/>
      <c r="D454" s="139"/>
      <c r="E454" s="139"/>
    </row>
    <row r="455" spans="1:5">
      <c r="A455" s="137"/>
      <c r="B455" s="137"/>
      <c r="C455" s="126"/>
      <c r="D455" s="139"/>
      <c r="E455" s="139"/>
    </row>
    <row r="456" spans="1:5">
      <c r="A456" s="137"/>
      <c r="B456" s="137"/>
      <c r="C456" s="126"/>
      <c r="D456" s="139"/>
      <c r="E456" s="139"/>
    </row>
    <row r="457" spans="1:5">
      <c r="A457" s="137"/>
      <c r="B457" s="137"/>
      <c r="C457" s="126"/>
      <c r="D457" s="139"/>
      <c r="E457" s="139"/>
    </row>
    <row r="458" spans="1:5">
      <c r="A458" s="137"/>
      <c r="B458" s="137"/>
      <c r="C458" s="126"/>
      <c r="D458" s="139"/>
      <c r="E458" s="139"/>
    </row>
    <row r="459" spans="1:5">
      <c r="A459" s="137"/>
      <c r="B459" s="137"/>
      <c r="C459" s="126"/>
      <c r="D459" s="139"/>
      <c r="E459" s="139"/>
    </row>
    <row r="460" spans="1:5">
      <c r="A460" s="137"/>
      <c r="B460" s="137"/>
      <c r="C460" s="126"/>
      <c r="D460" s="139"/>
      <c r="E460" s="139"/>
    </row>
    <row r="461" spans="1:5">
      <c r="A461" s="137"/>
      <c r="B461" s="137"/>
      <c r="C461" s="126"/>
      <c r="D461" s="139"/>
      <c r="E461" s="139"/>
    </row>
    <row r="462" spans="1:5">
      <c r="A462" s="137"/>
      <c r="B462" s="137"/>
      <c r="C462" s="126"/>
      <c r="D462" s="139"/>
      <c r="E462" s="139"/>
    </row>
    <row r="463" spans="1:5">
      <c r="A463" s="137"/>
      <c r="B463" s="137"/>
      <c r="C463" s="126"/>
      <c r="D463" s="139"/>
      <c r="E463" s="139"/>
    </row>
    <row r="464" spans="1:5">
      <c r="A464" s="137"/>
      <c r="B464" s="137"/>
      <c r="C464" s="126"/>
      <c r="D464" s="139"/>
      <c r="E464" s="139"/>
    </row>
    <row r="465" spans="1:5">
      <c r="A465" s="137"/>
      <c r="B465" s="137"/>
      <c r="C465" s="126"/>
      <c r="D465" s="139"/>
      <c r="E465" s="139"/>
    </row>
    <row r="466" spans="1:5">
      <c r="A466" s="137"/>
      <c r="B466" s="137"/>
      <c r="C466" s="126"/>
      <c r="D466" s="139"/>
      <c r="E466" s="139"/>
    </row>
    <row r="467" spans="1:5">
      <c r="A467" s="137"/>
      <c r="B467" s="137"/>
      <c r="C467" s="126"/>
      <c r="D467" s="139"/>
      <c r="E467" s="139"/>
    </row>
    <row r="468" spans="1:5">
      <c r="A468" s="137"/>
      <c r="B468" s="137"/>
      <c r="C468" s="126"/>
      <c r="D468" s="139"/>
      <c r="E468" s="139"/>
    </row>
    <row r="469" spans="1:5">
      <c r="A469" s="137"/>
      <c r="B469" s="137"/>
      <c r="C469" s="126"/>
      <c r="D469" s="139"/>
      <c r="E469" s="139"/>
    </row>
    <row r="470" spans="1:5">
      <c r="A470" s="137"/>
      <c r="B470" s="137"/>
      <c r="C470" s="126"/>
      <c r="D470" s="139"/>
      <c r="E470" s="139"/>
    </row>
    <row r="471" spans="1:5">
      <c r="A471" s="137"/>
      <c r="B471" s="137"/>
      <c r="C471" s="126"/>
      <c r="D471" s="139"/>
      <c r="E471" s="139"/>
    </row>
    <row r="472" spans="1:5">
      <c r="A472" s="137"/>
      <c r="B472" s="137"/>
      <c r="C472" s="126"/>
      <c r="D472" s="139"/>
      <c r="E472" s="139"/>
    </row>
    <row r="473" spans="1:5">
      <c r="A473" s="137"/>
      <c r="B473" s="137"/>
      <c r="C473" s="126"/>
      <c r="D473" s="139"/>
      <c r="E473" s="139"/>
    </row>
    <row r="474" spans="1:5">
      <c r="A474" s="137"/>
      <c r="B474" s="137"/>
      <c r="C474" s="126"/>
      <c r="D474" s="139"/>
      <c r="E474" s="139"/>
    </row>
    <row r="475" spans="1:5">
      <c r="A475" s="137"/>
      <c r="B475" s="137"/>
      <c r="C475" s="126"/>
      <c r="D475" s="139"/>
      <c r="E475" s="139"/>
    </row>
    <row r="476" spans="1:5">
      <c r="A476" s="137"/>
      <c r="B476" s="137"/>
      <c r="C476" s="126"/>
      <c r="D476" s="139"/>
      <c r="E476" s="139"/>
    </row>
    <row r="477" spans="1:5">
      <c r="A477" s="137"/>
      <c r="B477" s="137"/>
      <c r="C477" s="126"/>
      <c r="D477" s="139"/>
      <c r="E477" s="139"/>
    </row>
    <row r="478" spans="1:5">
      <c r="A478" s="137"/>
      <c r="B478" s="137"/>
      <c r="C478" s="126"/>
      <c r="D478" s="139"/>
      <c r="E478" s="139"/>
    </row>
    <row r="479" spans="1:5">
      <c r="A479" s="137"/>
      <c r="B479" s="137"/>
      <c r="C479" s="126"/>
      <c r="D479" s="139"/>
      <c r="E479" s="139"/>
    </row>
    <row r="480" spans="1:5">
      <c r="A480" s="137"/>
      <c r="B480" s="137"/>
      <c r="C480" s="126"/>
      <c r="D480" s="139"/>
      <c r="E480" s="139"/>
    </row>
    <row r="481" spans="1:5">
      <c r="A481" s="137"/>
      <c r="B481" s="137"/>
      <c r="C481" s="126"/>
      <c r="D481" s="139"/>
      <c r="E481" s="139"/>
    </row>
    <row r="482" spans="1:5">
      <c r="A482" s="137"/>
      <c r="B482" s="137"/>
      <c r="C482" s="126"/>
      <c r="D482" s="139"/>
      <c r="E482" s="139"/>
    </row>
    <row r="483" spans="1:5">
      <c r="A483" s="137"/>
      <c r="B483" s="137"/>
      <c r="C483" s="126"/>
      <c r="D483" s="139"/>
      <c r="E483" s="139"/>
    </row>
    <row r="484" spans="1:5">
      <c r="A484" s="137"/>
      <c r="B484" s="137"/>
      <c r="C484" s="126"/>
      <c r="D484" s="139"/>
      <c r="E484" s="139"/>
    </row>
    <row r="485" spans="1:5">
      <c r="A485" s="137"/>
      <c r="B485" s="137"/>
      <c r="C485" s="126"/>
      <c r="D485" s="139"/>
      <c r="E485" s="139"/>
    </row>
    <row r="486" spans="1:5">
      <c r="A486" s="137"/>
      <c r="B486" s="137"/>
      <c r="C486" s="126"/>
      <c r="D486" s="139"/>
      <c r="E486" s="139"/>
    </row>
    <row r="487" spans="1:5">
      <c r="A487" s="137"/>
      <c r="B487" s="137"/>
      <c r="C487" s="126"/>
      <c r="D487" s="139"/>
      <c r="E487" s="139"/>
    </row>
    <row r="488" spans="1:5">
      <c r="A488" s="137"/>
      <c r="B488" s="137"/>
      <c r="C488" s="126"/>
      <c r="D488" s="139"/>
      <c r="E488" s="139"/>
    </row>
    <row r="489" spans="1:5">
      <c r="A489" s="137"/>
      <c r="B489" s="137"/>
      <c r="C489" s="126"/>
      <c r="D489" s="139"/>
      <c r="E489" s="139"/>
    </row>
    <row r="490" spans="1:5">
      <c r="A490" s="137"/>
      <c r="B490" s="137"/>
      <c r="C490" s="126"/>
      <c r="D490" s="139"/>
      <c r="E490" s="139"/>
    </row>
    <row r="491" spans="1:5">
      <c r="A491" s="137"/>
      <c r="B491" s="137"/>
      <c r="C491" s="126"/>
      <c r="D491" s="139"/>
      <c r="E491" s="139"/>
    </row>
    <row r="492" spans="1:5">
      <c r="A492" s="137"/>
      <c r="B492" s="137"/>
      <c r="C492" s="126"/>
      <c r="D492" s="139"/>
      <c r="E492" s="139"/>
    </row>
    <row r="493" spans="1:5">
      <c r="A493" s="137"/>
      <c r="B493" s="137"/>
      <c r="C493" s="126"/>
      <c r="D493" s="139"/>
      <c r="E493" s="139"/>
    </row>
    <row r="494" spans="1:5">
      <c r="A494" s="137"/>
      <c r="B494" s="137"/>
      <c r="C494" s="126"/>
      <c r="D494" s="139"/>
      <c r="E494" s="139"/>
    </row>
    <row r="495" spans="1:5">
      <c r="A495" s="137"/>
      <c r="B495" s="137"/>
      <c r="C495" s="126"/>
      <c r="D495" s="139"/>
      <c r="E495" s="139"/>
    </row>
    <row r="496" spans="1:5">
      <c r="A496" s="137"/>
      <c r="B496" s="137"/>
      <c r="C496" s="126"/>
      <c r="D496" s="139"/>
      <c r="E496" s="139"/>
    </row>
    <row r="497" spans="1:5">
      <c r="A497" s="137"/>
      <c r="B497" s="137"/>
      <c r="C497" s="126"/>
      <c r="D497" s="139"/>
      <c r="E497" s="139"/>
    </row>
    <row r="498" spans="1:5">
      <c r="A498" s="137"/>
      <c r="B498" s="137"/>
      <c r="C498" s="126"/>
      <c r="D498" s="139"/>
      <c r="E498" s="139"/>
    </row>
    <row r="499" spans="1:5">
      <c r="A499" s="137"/>
      <c r="B499" s="137"/>
      <c r="C499" s="126"/>
      <c r="D499" s="139"/>
      <c r="E499" s="139"/>
    </row>
    <row r="500" spans="1:5">
      <c r="A500" s="137"/>
      <c r="B500" s="137"/>
      <c r="C500" s="126"/>
      <c r="D500" s="139"/>
      <c r="E500" s="139"/>
    </row>
    <row r="501" spans="1:5">
      <c r="A501" s="137"/>
      <c r="B501" s="137"/>
      <c r="C501" s="126"/>
      <c r="D501" s="139"/>
      <c r="E501" s="139"/>
    </row>
    <row r="502" spans="1:5">
      <c r="A502" s="137"/>
      <c r="B502" s="137"/>
      <c r="C502" s="126"/>
      <c r="D502" s="139"/>
      <c r="E502" s="139"/>
    </row>
    <row r="503" spans="1:5">
      <c r="A503" s="137"/>
      <c r="B503" s="137"/>
      <c r="C503" s="126"/>
      <c r="D503" s="139"/>
      <c r="E503" s="139"/>
    </row>
    <row r="504" spans="1:5">
      <c r="A504" s="137"/>
      <c r="B504" s="137"/>
      <c r="C504" s="126"/>
      <c r="D504" s="139"/>
      <c r="E504" s="139"/>
    </row>
    <row r="505" spans="1:5">
      <c r="A505" s="137"/>
      <c r="B505" s="137"/>
      <c r="C505" s="126"/>
      <c r="D505" s="139"/>
      <c r="E505" s="139"/>
    </row>
    <row r="506" spans="1:5">
      <c r="A506" s="137"/>
      <c r="B506" s="137"/>
      <c r="C506" s="126"/>
      <c r="D506" s="139"/>
      <c r="E506" s="139"/>
    </row>
    <row r="507" spans="1:5">
      <c r="A507" s="137"/>
      <c r="B507" s="137"/>
      <c r="C507" s="126"/>
      <c r="D507" s="139"/>
      <c r="E507" s="139"/>
    </row>
    <row r="508" spans="1:5">
      <c r="A508" s="137"/>
      <c r="B508" s="137"/>
      <c r="C508" s="126"/>
      <c r="D508" s="139"/>
      <c r="E508" s="139"/>
    </row>
    <row r="509" spans="1:5">
      <c r="A509" s="137"/>
      <c r="B509" s="137"/>
      <c r="C509" s="126"/>
      <c r="D509" s="139"/>
      <c r="E509" s="139"/>
    </row>
    <row r="510" spans="1:5">
      <c r="A510" s="137"/>
      <c r="B510" s="137"/>
      <c r="C510" s="126"/>
      <c r="D510" s="139"/>
      <c r="E510" s="139"/>
    </row>
    <row r="511" spans="1:5">
      <c r="A511" s="137"/>
      <c r="B511" s="137"/>
      <c r="C511" s="126"/>
      <c r="D511" s="139"/>
      <c r="E511" s="139"/>
    </row>
    <row r="512" spans="1:5">
      <c r="A512" s="137"/>
      <c r="B512" s="137"/>
      <c r="C512" s="126"/>
      <c r="D512" s="139"/>
      <c r="E512" s="139"/>
    </row>
    <row r="513" spans="1:5">
      <c r="A513" s="137"/>
      <c r="B513" s="137"/>
      <c r="C513" s="126"/>
      <c r="D513" s="139"/>
      <c r="E513" s="139"/>
    </row>
    <row r="514" spans="1:5">
      <c r="A514" s="137"/>
      <c r="B514" s="137"/>
      <c r="C514" s="126"/>
      <c r="D514" s="139"/>
      <c r="E514" s="139"/>
    </row>
    <row r="515" spans="1:5">
      <c r="A515" s="137"/>
      <c r="B515" s="137"/>
      <c r="C515" s="126"/>
      <c r="D515" s="139"/>
      <c r="E515" s="139"/>
    </row>
    <row r="516" spans="1:5">
      <c r="A516" s="137"/>
      <c r="B516" s="137"/>
      <c r="C516" s="126"/>
      <c r="D516" s="139"/>
      <c r="E516" s="139"/>
    </row>
    <row r="517" spans="1:5">
      <c r="A517" s="137"/>
      <c r="B517" s="137"/>
      <c r="C517" s="126"/>
      <c r="D517" s="139"/>
      <c r="E517" s="139"/>
    </row>
    <row r="518" spans="1:5">
      <c r="A518" s="137"/>
      <c r="B518" s="137"/>
      <c r="C518" s="126"/>
      <c r="D518" s="139"/>
      <c r="E518" s="139"/>
    </row>
    <row r="519" spans="1:5">
      <c r="A519" s="137"/>
      <c r="B519" s="137"/>
      <c r="C519" s="126"/>
      <c r="D519" s="139"/>
      <c r="E519" s="139"/>
    </row>
    <row r="520" spans="1:5">
      <c r="A520" s="137"/>
      <c r="B520" s="137"/>
      <c r="C520" s="126"/>
      <c r="D520" s="139"/>
      <c r="E520" s="139"/>
    </row>
    <row r="521" spans="1:5">
      <c r="A521" s="137"/>
      <c r="B521" s="137"/>
      <c r="C521" s="126"/>
      <c r="D521" s="139"/>
      <c r="E521" s="139"/>
    </row>
    <row r="522" spans="1:5">
      <c r="A522" s="137"/>
      <c r="B522" s="137"/>
      <c r="C522" s="126"/>
      <c r="D522" s="139"/>
      <c r="E522" s="139"/>
    </row>
    <row r="523" spans="1:5">
      <c r="A523" s="137"/>
      <c r="B523" s="137"/>
      <c r="C523" s="126"/>
      <c r="D523" s="139"/>
      <c r="E523" s="139"/>
    </row>
    <row r="524" spans="1:5">
      <c r="A524" s="137"/>
      <c r="B524" s="137"/>
      <c r="C524" s="126"/>
      <c r="D524" s="139"/>
      <c r="E524" s="139"/>
    </row>
    <row r="525" spans="1:5">
      <c r="A525" s="137"/>
      <c r="B525" s="137"/>
      <c r="C525" s="126"/>
      <c r="D525" s="139"/>
      <c r="E525" s="139"/>
    </row>
    <row r="526" spans="1:5">
      <c r="A526" s="137"/>
      <c r="B526" s="137"/>
      <c r="C526" s="126"/>
      <c r="D526" s="139"/>
      <c r="E526" s="139"/>
    </row>
    <row r="527" spans="1:5">
      <c r="A527" s="137"/>
      <c r="B527" s="137"/>
      <c r="C527" s="126"/>
      <c r="D527" s="139"/>
      <c r="E527" s="139"/>
    </row>
    <row r="528" spans="1:5">
      <c r="A528" s="137"/>
      <c r="B528" s="137"/>
      <c r="C528" s="126"/>
      <c r="D528" s="139"/>
      <c r="E528" s="139"/>
    </row>
    <row r="529" spans="1:5">
      <c r="A529" s="137"/>
      <c r="B529" s="137"/>
      <c r="C529" s="126"/>
      <c r="D529" s="139"/>
      <c r="E529" s="139"/>
    </row>
    <row r="530" spans="1:5">
      <c r="A530" s="137"/>
      <c r="B530" s="137"/>
      <c r="C530" s="126"/>
      <c r="D530" s="139"/>
      <c r="E530" s="139"/>
    </row>
    <row r="531" spans="1:5">
      <c r="A531" s="137"/>
      <c r="B531" s="137"/>
      <c r="C531" s="126"/>
      <c r="D531" s="139"/>
      <c r="E531" s="139"/>
    </row>
    <row r="532" spans="1:5">
      <c r="A532" s="137"/>
      <c r="B532" s="137"/>
      <c r="C532" s="126"/>
      <c r="D532" s="139"/>
      <c r="E532" s="139"/>
    </row>
    <row r="533" spans="1:5">
      <c r="A533" s="137"/>
      <c r="B533" s="137"/>
      <c r="C533" s="126"/>
      <c r="D533" s="139"/>
      <c r="E533" s="139"/>
    </row>
    <row r="534" spans="1:5">
      <c r="A534" s="137"/>
      <c r="B534" s="137"/>
      <c r="C534" s="126"/>
      <c r="D534" s="139"/>
      <c r="E534" s="139"/>
    </row>
    <row r="535" spans="1:5">
      <c r="A535" s="137"/>
      <c r="B535" s="137"/>
      <c r="C535" s="126"/>
      <c r="D535" s="139"/>
      <c r="E535" s="139"/>
    </row>
    <row r="536" spans="1:5">
      <c r="A536" s="137"/>
      <c r="B536" s="137"/>
      <c r="C536" s="126"/>
      <c r="D536" s="139"/>
      <c r="E536" s="139"/>
    </row>
    <row r="537" spans="1:5">
      <c r="A537" s="137"/>
      <c r="B537" s="137"/>
      <c r="C537" s="126"/>
      <c r="D537" s="139"/>
      <c r="E537" s="139"/>
    </row>
    <row r="538" spans="1:5">
      <c r="A538" s="137"/>
      <c r="B538" s="137"/>
      <c r="C538" s="126"/>
      <c r="D538" s="139"/>
      <c r="E538" s="139"/>
    </row>
    <row r="539" spans="1:5">
      <c r="A539" s="137"/>
      <c r="B539" s="137"/>
      <c r="C539" s="126"/>
      <c r="D539" s="139"/>
      <c r="E539" s="139"/>
    </row>
    <row r="540" spans="1:5">
      <c r="A540" s="137"/>
      <c r="B540" s="137"/>
      <c r="C540" s="126"/>
      <c r="D540" s="139"/>
      <c r="E540" s="139"/>
    </row>
    <row r="541" spans="1:5">
      <c r="A541" s="137"/>
      <c r="B541" s="137"/>
      <c r="C541" s="126"/>
      <c r="D541" s="139"/>
      <c r="E541" s="139"/>
    </row>
    <row r="542" spans="1:5">
      <c r="A542" s="137"/>
      <c r="B542" s="137"/>
      <c r="C542" s="126"/>
      <c r="D542" s="139"/>
      <c r="E542" s="139"/>
    </row>
    <row r="543" spans="1:5">
      <c r="A543" s="137"/>
      <c r="B543" s="137"/>
      <c r="C543" s="126"/>
      <c r="D543" s="139"/>
      <c r="E543" s="139"/>
    </row>
    <row r="544" spans="1:5">
      <c r="A544" s="137"/>
      <c r="B544" s="137"/>
      <c r="C544" s="126"/>
      <c r="D544" s="139"/>
      <c r="E544" s="139"/>
    </row>
    <row r="545" spans="1:5">
      <c r="A545" s="137"/>
      <c r="B545" s="137"/>
      <c r="C545" s="126"/>
      <c r="D545" s="139"/>
      <c r="E545" s="139"/>
    </row>
    <row r="546" spans="1:5">
      <c r="A546" s="137"/>
      <c r="B546" s="137"/>
      <c r="C546" s="126"/>
      <c r="D546" s="139"/>
      <c r="E546" s="139"/>
    </row>
    <row r="547" spans="1:5">
      <c r="A547" s="137"/>
      <c r="B547" s="137"/>
      <c r="C547" s="126"/>
      <c r="D547" s="139"/>
      <c r="E547" s="139"/>
    </row>
    <row r="548" spans="1:5">
      <c r="A548" s="137"/>
      <c r="B548" s="137"/>
      <c r="C548" s="126"/>
      <c r="D548" s="139"/>
      <c r="E548" s="139"/>
    </row>
    <row r="549" spans="1:5">
      <c r="A549" s="137"/>
      <c r="B549" s="137"/>
      <c r="C549" s="126"/>
      <c r="D549" s="139"/>
      <c r="E549" s="139"/>
    </row>
    <row r="550" spans="1:5">
      <c r="A550" s="137"/>
      <c r="B550" s="137"/>
      <c r="C550" s="126"/>
      <c r="D550" s="139"/>
      <c r="E550" s="139"/>
    </row>
    <row r="551" spans="1:5">
      <c r="A551" s="137"/>
      <c r="B551" s="137"/>
      <c r="C551" s="126"/>
      <c r="D551" s="139"/>
      <c r="E551" s="139"/>
    </row>
    <row r="552" spans="1:5">
      <c r="A552" s="137"/>
      <c r="B552" s="137"/>
      <c r="C552" s="126"/>
      <c r="D552" s="139"/>
      <c r="E552" s="139"/>
    </row>
    <row r="553" spans="1:5">
      <c r="A553" s="137"/>
      <c r="B553" s="137"/>
      <c r="C553" s="126"/>
      <c r="D553" s="139"/>
      <c r="E553" s="139"/>
    </row>
    <row r="554" spans="1:5">
      <c r="A554" s="137"/>
      <c r="B554" s="137"/>
      <c r="C554" s="126"/>
      <c r="D554" s="139"/>
      <c r="E554" s="139"/>
    </row>
    <row r="555" spans="1:5">
      <c r="A555" s="137"/>
      <c r="B555" s="137"/>
      <c r="C555" s="126"/>
      <c r="D555" s="139"/>
      <c r="E555" s="139"/>
    </row>
    <row r="556" spans="1:5">
      <c r="A556" s="137"/>
      <c r="B556" s="137"/>
      <c r="C556" s="126"/>
      <c r="D556" s="139"/>
      <c r="E556" s="139"/>
    </row>
    <row r="557" spans="1:5">
      <c r="A557" s="137"/>
      <c r="B557" s="137"/>
      <c r="C557" s="126"/>
      <c r="D557" s="139"/>
      <c r="E557" s="139"/>
    </row>
    <row r="558" spans="1:5">
      <c r="A558" s="137"/>
      <c r="B558" s="137"/>
      <c r="C558" s="126"/>
      <c r="D558" s="139"/>
      <c r="E558" s="139"/>
    </row>
    <row r="559" spans="1:5">
      <c r="A559" s="137"/>
      <c r="B559" s="137"/>
      <c r="C559" s="126"/>
      <c r="D559" s="139"/>
      <c r="E559" s="139"/>
    </row>
    <row r="560" spans="1:5">
      <c r="A560" s="137"/>
      <c r="B560" s="137"/>
      <c r="C560" s="126"/>
      <c r="D560" s="139"/>
      <c r="E560" s="139"/>
    </row>
    <row r="561" spans="1:5">
      <c r="A561" s="137"/>
      <c r="B561" s="137"/>
      <c r="C561" s="126"/>
      <c r="D561" s="139"/>
      <c r="E561" s="139"/>
    </row>
    <row r="562" spans="1:5">
      <c r="A562" s="137"/>
      <c r="B562" s="137"/>
      <c r="C562" s="126"/>
      <c r="D562" s="139"/>
      <c r="E562" s="139"/>
    </row>
    <row r="563" spans="1:5">
      <c r="A563" s="137"/>
      <c r="B563" s="137"/>
      <c r="C563" s="126"/>
      <c r="D563" s="139"/>
      <c r="E563" s="139"/>
    </row>
    <row r="564" spans="1:5">
      <c r="A564" s="137"/>
      <c r="B564" s="137"/>
      <c r="C564" s="126"/>
      <c r="D564" s="139"/>
      <c r="E564" s="139"/>
    </row>
    <row r="565" spans="1:5">
      <c r="A565" s="137"/>
      <c r="B565" s="137"/>
      <c r="C565" s="126"/>
      <c r="D565" s="139"/>
      <c r="E565" s="139"/>
    </row>
    <row r="566" spans="1:5">
      <c r="A566" s="137"/>
      <c r="B566" s="137"/>
      <c r="C566" s="126"/>
      <c r="D566" s="139"/>
      <c r="E566" s="139"/>
    </row>
    <row r="567" spans="1:5">
      <c r="A567" s="137"/>
      <c r="B567" s="137"/>
      <c r="C567" s="126"/>
      <c r="D567" s="139"/>
      <c r="E567" s="139"/>
    </row>
    <row r="568" spans="1:5">
      <c r="A568" s="137"/>
      <c r="B568" s="137"/>
      <c r="C568" s="126"/>
      <c r="D568" s="139"/>
      <c r="E568" s="139"/>
    </row>
    <row r="569" spans="1:5">
      <c r="A569" s="137"/>
      <c r="B569" s="137"/>
      <c r="C569" s="126"/>
      <c r="D569" s="139"/>
      <c r="E569" s="139"/>
    </row>
    <row r="570" spans="1:5">
      <c r="A570" s="137"/>
      <c r="B570" s="137"/>
      <c r="C570" s="126"/>
      <c r="D570" s="139"/>
      <c r="E570" s="139"/>
    </row>
    <row r="571" spans="1:5">
      <c r="A571" s="137"/>
      <c r="B571" s="137"/>
      <c r="C571" s="126"/>
      <c r="D571" s="139"/>
      <c r="E571" s="139"/>
    </row>
    <row r="572" spans="1:5">
      <c r="A572" s="137"/>
      <c r="B572" s="137"/>
      <c r="C572" s="126"/>
      <c r="D572" s="139"/>
      <c r="E572" s="139"/>
    </row>
    <row r="573" spans="1:5">
      <c r="A573" s="137"/>
      <c r="B573" s="137"/>
      <c r="C573" s="126"/>
      <c r="D573" s="139"/>
      <c r="E573" s="139"/>
    </row>
    <row r="574" spans="1:5">
      <c r="A574" s="137"/>
      <c r="B574" s="137"/>
      <c r="C574" s="126"/>
      <c r="D574" s="139"/>
      <c r="E574" s="139"/>
    </row>
    <row r="575" spans="1:5">
      <c r="A575" s="137"/>
      <c r="B575" s="137"/>
      <c r="C575" s="126"/>
      <c r="D575" s="139"/>
      <c r="E575" s="139"/>
    </row>
    <row r="576" spans="1:5">
      <c r="A576" s="137"/>
      <c r="B576" s="137"/>
      <c r="C576" s="126"/>
      <c r="D576" s="139"/>
      <c r="E576" s="139"/>
    </row>
    <row r="577" spans="1:5">
      <c r="A577" s="137"/>
      <c r="B577" s="137"/>
      <c r="C577" s="126"/>
      <c r="D577" s="139"/>
      <c r="E577" s="139"/>
    </row>
    <row r="578" spans="1:5">
      <c r="A578" s="137"/>
      <c r="B578" s="137"/>
      <c r="C578" s="126"/>
      <c r="D578" s="139"/>
      <c r="E578" s="139"/>
    </row>
    <row r="579" spans="1:5">
      <c r="A579" s="137"/>
      <c r="B579" s="137"/>
      <c r="C579" s="126"/>
      <c r="D579" s="139"/>
      <c r="E579" s="139"/>
    </row>
    <row r="580" spans="1:5">
      <c r="A580" s="137"/>
      <c r="B580" s="137"/>
      <c r="C580" s="126"/>
      <c r="D580" s="139"/>
      <c r="E580" s="139"/>
    </row>
    <row r="581" spans="1:5">
      <c r="A581" s="137"/>
      <c r="B581" s="137"/>
      <c r="C581" s="126"/>
      <c r="D581" s="139"/>
      <c r="E581" s="139"/>
    </row>
    <row r="582" spans="1:5">
      <c r="A582" s="137"/>
      <c r="B582" s="137"/>
      <c r="C582" s="126"/>
      <c r="D582" s="139"/>
      <c r="E582" s="139"/>
    </row>
    <row r="583" spans="1:5">
      <c r="A583" s="137"/>
      <c r="B583" s="137"/>
      <c r="C583" s="126"/>
      <c r="D583" s="139"/>
      <c r="E583" s="139"/>
    </row>
    <row r="584" spans="1:5">
      <c r="A584" s="137"/>
      <c r="B584" s="137"/>
      <c r="C584" s="126"/>
      <c r="D584" s="139"/>
      <c r="E584" s="139"/>
    </row>
    <row r="585" spans="1:5">
      <c r="A585" s="137"/>
      <c r="B585" s="137"/>
      <c r="C585" s="126"/>
      <c r="D585" s="139"/>
      <c r="E585" s="139"/>
    </row>
    <row r="586" spans="1:5">
      <c r="A586" s="137"/>
      <c r="B586" s="137"/>
      <c r="C586" s="126"/>
      <c r="D586" s="139"/>
      <c r="E586" s="139"/>
    </row>
    <row r="587" spans="1:5">
      <c r="A587" s="137"/>
      <c r="B587" s="137"/>
      <c r="C587" s="126"/>
      <c r="D587" s="139"/>
      <c r="E587" s="139"/>
    </row>
    <row r="588" spans="1:5">
      <c r="A588" s="137"/>
      <c r="B588" s="137"/>
      <c r="C588" s="126"/>
      <c r="D588" s="139"/>
      <c r="E588" s="139"/>
    </row>
    <row r="589" spans="1:5">
      <c r="A589" s="137"/>
      <c r="B589" s="137"/>
      <c r="C589" s="126"/>
      <c r="D589" s="139"/>
      <c r="E589" s="139"/>
    </row>
    <row r="590" spans="1:5">
      <c r="A590" s="137"/>
      <c r="B590" s="137"/>
      <c r="C590" s="126"/>
      <c r="D590" s="139"/>
      <c r="E590" s="139"/>
    </row>
    <row r="591" spans="1:5">
      <c r="A591" s="137"/>
      <c r="B591" s="137"/>
      <c r="C591" s="126"/>
      <c r="D591" s="139"/>
      <c r="E591" s="139"/>
    </row>
    <row r="592" spans="1:5">
      <c r="A592" s="137"/>
      <c r="B592" s="137"/>
      <c r="C592" s="126"/>
      <c r="D592" s="139"/>
      <c r="E592" s="139"/>
    </row>
    <row r="593" spans="1:5">
      <c r="A593" s="137"/>
      <c r="B593" s="137"/>
      <c r="C593" s="126"/>
      <c r="D593" s="139"/>
      <c r="E593" s="139"/>
    </row>
    <row r="594" spans="1:5">
      <c r="A594" s="137"/>
      <c r="B594" s="137"/>
      <c r="C594" s="126"/>
      <c r="D594" s="139"/>
      <c r="E594" s="139"/>
    </row>
    <row r="595" spans="1:5">
      <c r="A595" s="137"/>
      <c r="B595" s="137"/>
      <c r="C595" s="126"/>
      <c r="D595" s="139"/>
      <c r="E595" s="139"/>
    </row>
    <row r="596" spans="1:5">
      <c r="A596" s="137"/>
      <c r="B596" s="137"/>
      <c r="C596" s="126"/>
      <c r="D596" s="139"/>
      <c r="E596" s="139"/>
    </row>
    <row r="597" spans="1:5">
      <c r="A597" s="137"/>
      <c r="B597" s="137"/>
      <c r="C597" s="126"/>
      <c r="D597" s="139"/>
      <c r="E597" s="139"/>
    </row>
    <row r="598" spans="1:5">
      <c r="A598" s="137"/>
      <c r="B598" s="137"/>
      <c r="C598" s="126"/>
      <c r="D598" s="139"/>
      <c r="E598" s="139"/>
    </row>
    <row r="599" spans="1:5">
      <c r="A599" s="137"/>
      <c r="B599" s="137"/>
      <c r="C599" s="126"/>
      <c r="D599" s="139"/>
      <c r="E599" s="139"/>
    </row>
    <row r="600" spans="1:5">
      <c r="A600" s="137"/>
      <c r="B600" s="137"/>
      <c r="C600" s="126"/>
      <c r="D600" s="139"/>
      <c r="E600" s="139"/>
    </row>
    <row r="601" spans="1:5">
      <c r="A601" s="137"/>
      <c r="B601" s="137"/>
      <c r="C601" s="126"/>
      <c r="D601" s="139"/>
      <c r="E601" s="139"/>
    </row>
    <row r="602" spans="1:5">
      <c r="A602" s="137"/>
      <c r="B602" s="137"/>
      <c r="C602" s="126"/>
      <c r="D602" s="139"/>
      <c r="E602" s="139"/>
    </row>
    <row r="603" spans="1:5">
      <c r="A603" s="137"/>
      <c r="B603" s="137"/>
      <c r="C603" s="126"/>
      <c r="D603" s="139"/>
      <c r="E603" s="139"/>
    </row>
    <row r="604" spans="1:5">
      <c r="A604" s="137"/>
      <c r="B604" s="137"/>
      <c r="C604" s="126"/>
      <c r="D604" s="139"/>
      <c r="E604" s="139"/>
    </row>
    <row r="605" spans="1:5">
      <c r="A605" s="137"/>
      <c r="B605" s="137"/>
      <c r="C605" s="126"/>
      <c r="D605" s="139"/>
      <c r="E605" s="139"/>
    </row>
    <row r="606" spans="1:5">
      <c r="A606" s="137"/>
      <c r="B606" s="137"/>
      <c r="C606" s="126"/>
      <c r="D606" s="139"/>
      <c r="E606" s="139"/>
    </row>
    <row r="607" spans="1:5">
      <c r="A607" s="137"/>
      <c r="B607" s="137"/>
      <c r="C607" s="126"/>
      <c r="D607" s="139"/>
      <c r="E607" s="139"/>
    </row>
    <row r="608" spans="1:5">
      <c r="A608" s="137"/>
      <c r="B608" s="137"/>
      <c r="C608" s="126"/>
      <c r="D608" s="139"/>
      <c r="E608" s="139"/>
    </row>
    <row r="609" spans="1:5">
      <c r="A609" s="137"/>
      <c r="B609" s="137"/>
      <c r="C609" s="126"/>
      <c r="D609" s="139"/>
      <c r="E609" s="139"/>
    </row>
    <row r="610" spans="1:5">
      <c r="A610" s="137"/>
      <c r="B610" s="137"/>
      <c r="C610" s="126"/>
      <c r="D610" s="139"/>
      <c r="E610" s="139"/>
    </row>
    <row r="611" spans="1:5">
      <c r="A611" s="137"/>
      <c r="B611" s="137"/>
      <c r="C611" s="126"/>
      <c r="D611" s="139"/>
      <c r="E611" s="139"/>
    </row>
    <row r="612" spans="1:5">
      <c r="A612" s="137"/>
      <c r="B612" s="137"/>
      <c r="C612" s="126"/>
      <c r="D612" s="139"/>
      <c r="E612" s="139"/>
    </row>
    <row r="613" spans="1:5">
      <c r="A613" s="137"/>
      <c r="B613" s="137"/>
      <c r="C613" s="126"/>
      <c r="D613" s="139"/>
      <c r="E613" s="139"/>
    </row>
    <row r="614" spans="1:5">
      <c r="A614" s="137"/>
      <c r="B614" s="137"/>
      <c r="C614" s="126"/>
      <c r="D614" s="139"/>
      <c r="E614" s="139"/>
    </row>
    <row r="615" spans="1:5">
      <c r="A615" s="137"/>
      <c r="B615" s="137"/>
      <c r="C615" s="126"/>
      <c r="D615" s="139"/>
      <c r="E615" s="139"/>
    </row>
    <row r="616" spans="1:5">
      <c r="A616" s="137"/>
      <c r="B616" s="137"/>
      <c r="C616" s="126"/>
      <c r="D616" s="139"/>
      <c r="E616" s="139"/>
    </row>
    <row r="617" spans="1:5">
      <c r="A617" s="137"/>
      <c r="B617" s="137"/>
      <c r="C617" s="126"/>
      <c r="D617" s="139"/>
      <c r="E617" s="139"/>
    </row>
    <row r="618" spans="1:5">
      <c r="A618" s="137"/>
      <c r="B618" s="137"/>
      <c r="C618" s="126"/>
      <c r="D618" s="139"/>
      <c r="E618" s="139"/>
    </row>
    <row r="619" spans="1:5">
      <c r="A619" s="137"/>
      <c r="B619" s="137"/>
      <c r="C619" s="126"/>
      <c r="D619" s="139"/>
      <c r="E619" s="139"/>
    </row>
    <row r="620" spans="1:5">
      <c r="A620" s="137"/>
      <c r="B620" s="137"/>
      <c r="C620" s="126"/>
      <c r="D620" s="139"/>
      <c r="E620" s="139"/>
    </row>
    <row r="621" spans="1:5">
      <c r="A621" s="137"/>
      <c r="B621" s="137"/>
      <c r="C621" s="126"/>
      <c r="D621" s="139"/>
      <c r="E621" s="139"/>
    </row>
    <row r="622" spans="1:5">
      <c r="A622" s="137"/>
      <c r="B622" s="137"/>
      <c r="C622" s="126"/>
      <c r="D622" s="139"/>
      <c r="E622" s="139"/>
    </row>
    <row r="623" spans="1:5">
      <c r="A623" s="137"/>
      <c r="B623" s="137"/>
      <c r="C623" s="126"/>
      <c r="D623" s="139"/>
      <c r="E623" s="139"/>
    </row>
    <row r="624" spans="1:5">
      <c r="A624" s="137"/>
      <c r="B624" s="137"/>
      <c r="C624" s="126"/>
      <c r="D624" s="139"/>
      <c r="E624" s="139"/>
    </row>
    <row r="625" spans="1:5">
      <c r="A625" s="137"/>
      <c r="B625" s="137"/>
      <c r="C625" s="126"/>
      <c r="D625" s="139"/>
      <c r="E625" s="139"/>
    </row>
    <row r="626" spans="1:5">
      <c r="A626" s="137"/>
      <c r="B626" s="137"/>
      <c r="C626" s="126"/>
      <c r="D626" s="139"/>
      <c r="E626" s="139"/>
    </row>
    <row r="627" spans="1:5">
      <c r="A627" s="137"/>
      <c r="B627" s="137"/>
      <c r="C627" s="126"/>
      <c r="D627" s="139"/>
      <c r="E627" s="139"/>
    </row>
    <row r="628" spans="1:5">
      <c r="A628" s="137"/>
      <c r="B628" s="137"/>
      <c r="C628" s="126"/>
      <c r="D628" s="139"/>
      <c r="E628" s="139"/>
    </row>
    <row r="629" spans="1:5">
      <c r="A629" s="137"/>
      <c r="B629" s="137"/>
      <c r="C629" s="126"/>
      <c r="D629" s="139"/>
      <c r="E629" s="139"/>
    </row>
    <row r="630" spans="1:5">
      <c r="A630" s="137"/>
      <c r="B630" s="137"/>
      <c r="C630" s="126"/>
      <c r="D630" s="139"/>
      <c r="E630" s="139"/>
    </row>
    <row r="631" spans="1:5">
      <c r="A631" s="137"/>
      <c r="B631" s="137"/>
      <c r="C631" s="126"/>
      <c r="D631" s="139"/>
      <c r="E631" s="139"/>
    </row>
    <row r="632" spans="1:5">
      <c r="A632" s="137"/>
      <c r="B632" s="137"/>
      <c r="C632" s="126"/>
      <c r="D632" s="139"/>
      <c r="E632" s="139"/>
    </row>
    <row r="633" spans="1:5">
      <c r="A633" s="137"/>
      <c r="B633" s="137"/>
      <c r="C633" s="126"/>
      <c r="D633" s="139"/>
      <c r="E633" s="139"/>
    </row>
    <row r="634" spans="1:5">
      <c r="A634" s="137"/>
      <c r="B634" s="137"/>
      <c r="C634" s="126"/>
      <c r="D634" s="139"/>
      <c r="E634" s="139"/>
    </row>
    <row r="635" spans="1:5">
      <c r="A635" s="137"/>
      <c r="B635" s="137"/>
      <c r="C635" s="126"/>
      <c r="D635" s="139"/>
      <c r="E635" s="139"/>
    </row>
    <row r="636" spans="1:5">
      <c r="A636" s="137"/>
      <c r="B636" s="137"/>
      <c r="C636" s="126"/>
      <c r="D636" s="139"/>
      <c r="E636" s="139"/>
    </row>
    <row r="637" spans="1:5">
      <c r="A637" s="137"/>
      <c r="B637" s="137"/>
      <c r="C637" s="126"/>
      <c r="D637" s="139"/>
      <c r="E637" s="139"/>
    </row>
    <row r="638" spans="1:5">
      <c r="A638" s="137"/>
      <c r="B638" s="137"/>
      <c r="C638" s="126"/>
      <c r="D638" s="139"/>
      <c r="E638" s="139"/>
    </row>
    <row r="639" spans="1:5">
      <c r="A639" s="137"/>
      <c r="B639" s="137"/>
      <c r="C639" s="126"/>
      <c r="D639" s="139"/>
      <c r="E639" s="139"/>
    </row>
    <row r="640" spans="1:5">
      <c r="A640" s="137"/>
      <c r="B640" s="137"/>
      <c r="C640" s="126"/>
      <c r="D640" s="139"/>
      <c r="E640" s="139"/>
    </row>
    <row r="641" spans="1:5">
      <c r="A641" s="137"/>
      <c r="B641" s="137"/>
      <c r="C641" s="126"/>
      <c r="D641" s="139"/>
      <c r="E641" s="139"/>
    </row>
    <row r="642" spans="1:5">
      <c r="A642" s="137"/>
      <c r="B642" s="137"/>
      <c r="C642" s="126"/>
      <c r="D642" s="139"/>
      <c r="E642" s="139"/>
    </row>
    <row r="643" spans="1:5">
      <c r="A643" s="137"/>
      <c r="B643" s="137"/>
      <c r="C643" s="126"/>
      <c r="D643" s="139"/>
      <c r="E643" s="139"/>
    </row>
    <row r="644" spans="1:5">
      <c r="A644" s="137"/>
      <c r="B644" s="137"/>
      <c r="C644" s="126"/>
      <c r="D644" s="139"/>
      <c r="E644" s="139"/>
    </row>
    <row r="645" spans="1:5">
      <c r="A645" s="137"/>
      <c r="B645" s="137"/>
      <c r="C645" s="126"/>
      <c r="D645" s="139"/>
      <c r="E645" s="139"/>
    </row>
    <row r="646" spans="1:5">
      <c r="A646" s="137"/>
      <c r="B646" s="137"/>
      <c r="C646" s="126"/>
      <c r="D646" s="139"/>
      <c r="E646" s="139"/>
    </row>
    <row r="647" spans="1:5">
      <c r="A647" s="137"/>
      <c r="B647" s="137"/>
      <c r="C647" s="126"/>
      <c r="D647" s="139"/>
      <c r="E647" s="139"/>
    </row>
    <row r="648" spans="1:5">
      <c r="A648" s="137"/>
      <c r="B648" s="137"/>
      <c r="C648" s="126"/>
      <c r="D648" s="139"/>
      <c r="E648" s="139"/>
    </row>
    <row r="649" spans="1:5">
      <c r="A649" s="137"/>
      <c r="B649" s="137"/>
      <c r="C649" s="126"/>
      <c r="D649" s="139"/>
      <c r="E649" s="139"/>
    </row>
    <row r="650" spans="1:5">
      <c r="A650" s="137"/>
      <c r="B650" s="137"/>
      <c r="C650" s="126"/>
      <c r="D650" s="139"/>
      <c r="E650" s="139"/>
    </row>
    <row r="651" spans="1:5">
      <c r="A651" s="137"/>
      <c r="B651" s="137"/>
      <c r="C651" s="126"/>
      <c r="D651" s="139"/>
      <c r="E651" s="139"/>
    </row>
    <row r="652" spans="1:5">
      <c r="A652" s="137"/>
      <c r="B652" s="137"/>
      <c r="C652" s="126"/>
      <c r="D652" s="139"/>
      <c r="E652" s="139"/>
    </row>
    <row r="653" spans="1:5">
      <c r="A653" s="137"/>
      <c r="B653" s="137"/>
      <c r="C653" s="126"/>
      <c r="D653" s="139"/>
      <c r="E653" s="139"/>
    </row>
    <row r="654" spans="1:5">
      <c r="A654" s="137"/>
      <c r="B654" s="137"/>
      <c r="C654" s="126"/>
      <c r="D654" s="139"/>
      <c r="E654" s="139"/>
    </row>
    <row r="655" spans="1:5">
      <c r="A655" s="137"/>
      <c r="B655" s="137"/>
      <c r="C655" s="126"/>
      <c r="D655" s="139"/>
      <c r="E655" s="139"/>
    </row>
    <row r="656" spans="1:5">
      <c r="A656" s="137"/>
      <c r="B656" s="137"/>
      <c r="C656" s="126"/>
      <c r="D656" s="139"/>
      <c r="E656" s="139"/>
    </row>
    <row r="657" spans="1:5">
      <c r="A657" s="137"/>
      <c r="B657" s="137"/>
      <c r="C657" s="126"/>
      <c r="D657" s="139"/>
      <c r="E657" s="139"/>
    </row>
    <row r="658" spans="1:5">
      <c r="A658" s="137"/>
      <c r="B658" s="137"/>
      <c r="C658" s="126"/>
      <c r="D658" s="139"/>
      <c r="E658" s="139"/>
    </row>
    <row r="659" spans="1:5">
      <c r="A659" s="137"/>
      <c r="B659" s="137"/>
      <c r="C659" s="126"/>
      <c r="D659" s="139"/>
      <c r="E659" s="139"/>
    </row>
    <row r="660" spans="1:5">
      <c r="A660" s="137"/>
      <c r="B660" s="137"/>
      <c r="C660" s="126"/>
      <c r="D660" s="139"/>
      <c r="E660" s="139"/>
    </row>
    <row r="661" spans="1:5">
      <c r="A661" s="137"/>
      <c r="B661" s="137"/>
      <c r="C661" s="126"/>
      <c r="D661" s="139"/>
      <c r="E661" s="139"/>
    </row>
    <row r="662" spans="1:5">
      <c r="A662" s="137"/>
      <c r="B662" s="137"/>
      <c r="C662" s="126"/>
      <c r="D662" s="139"/>
      <c r="E662" s="139"/>
    </row>
    <row r="663" spans="1:5">
      <c r="A663" s="137"/>
      <c r="B663" s="137"/>
      <c r="C663" s="126"/>
      <c r="D663" s="139"/>
      <c r="E663" s="139"/>
    </row>
    <row r="664" spans="1:5">
      <c r="A664" s="137"/>
      <c r="B664" s="137"/>
      <c r="C664" s="126"/>
      <c r="D664" s="139"/>
      <c r="E664" s="139"/>
    </row>
    <row r="665" spans="1:5">
      <c r="A665" s="137"/>
      <c r="B665" s="137"/>
      <c r="C665" s="126"/>
      <c r="D665" s="139"/>
      <c r="E665" s="139"/>
    </row>
    <row r="666" spans="1:5">
      <c r="A666" s="137"/>
      <c r="B666" s="137"/>
      <c r="C666" s="126"/>
      <c r="D666" s="139"/>
      <c r="E666" s="139"/>
    </row>
    <row r="667" spans="1:5">
      <c r="A667" s="137"/>
      <c r="B667" s="137"/>
      <c r="C667" s="126"/>
      <c r="D667" s="139"/>
      <c r="E667" s="139"/>
    </row>
    <row r="668" spans="1:5">
      <c r="A668" s="137"/>
      <c r="B668" s="137"/>
      <c r="C668" s="126"/>
      <c r="D668" s="139"/>
      <c r="E668" s="139"/>
    </row>
    <row r="669" spans="1:5">
      <c r="A669" s="137"/>
      <c r="B669" s="137"/>
      <c r="C669" s="126"/>
      <c r="D669" s="139"/>
      <c r="E669" s="139"/>
    </row>
    <row r="670" spans="1:5">
      <c r="A670" s="137"/>
      <c r="B670" s="137"/>
      <c r="C670" s="126"/>
      <c r="D670" s="139"/>
      <c r="E670" s="139"/>
    </row>
    <row r="671" spans="1:5">
      <c r="A671" s="137"/>
      <c r="B671" s="137"/>
      <c r="C671" s="126"/>
      <c r="D671" s="139"/>
      <c r="E671" s="139"/>
    </row>
    <row r="672" spans="1:5">
      <c r="A672" s="137"/>
      <c r="B672" s="137"/>
      <c r="C672" s="126"/>
      <c r="D672" s="139"/>
      <c r="E672" s="139"/>
    </row>
    <row r="673" spans="1:5">
      <c r="A673" s="137"/>
      <c r="B673" s="137"/>
      <c r="C673" s="126"/>
      <c r="D673" s="139"/>
      <c r="E673" s="139"/>
    </row>
    <row r="674" spans="1:5">
      <c r="A674" s="137"/>
      <c r="B674" s="137"/>
      <c r="C674" s="126"/>
      <c r="D674" s="139"/>
      <c r="E674" s="139"/>
    </row>
    <row r="675" spans="1:5">
      <c r="A675" s="137"/>
      <c r="B675" s="137"/>
      <c r="C675" s="126"/>
      <c r="D675" s="139"/>
      <c r="E675" s="139"/>
    </row>
    <row r="676" spans="1:5">
      <c r="A676" s="137"/>
      <c r="B676" s="137"/>
      <c r="C676" s="126"/>
      <c r="D676" s="139"/>
      <c r="E676" s="139"/>
    </row>
    <row r="677" spans="1:5">
      <c r="A677" s="137"/>
      <c r="B677" s="137"/>
      <c r="C677" s="126"/>
      <c r="D677" s="139"/>
      <c r="E677" s="139"/>
    </row>
    <row r="678" spans="1:5">
      <c r="A678" s="137"/>
      <c r="B678" s="137"/>
      <c r="C678" s="126"/>
      <c r="D678" s="139"/>
      <c r="E678" s="139"/>
    </row>
    <row r="679" spans="1:5">
      <c r="A679" s="137"/>
      <c r="B679" s="137"/>
      <c r="C679" s="126"/>
      <c r="D679" s="139"/>
      <c r="E679" s="139"/>
    </row>
    <row r="680" spans="1:5">
      <c r="A680" s="137"/>
      <c r="B680" s="137"/>
      <c r="C680" s="126"/>
      <c r="D680" s="139"/>
      <c r="E680" s="139"/>
    </row>
    <row r="681" spans="1:5">
      <c r="A681" s="137"/>
      <c r="B681" s="137"/>
      <c r="C681" s="126"/>
      <c r="D681" s="139"/>
      <c r="E681" s="139"/>
    </row>
    <row r="682" spans="1:5">
      <c r="A682" s="137"/>
      <c r="B682" s="137"/>
      <c r="C682" s="126"/>
      <c r="D682" s="139"/>
      <c r="E682" s="139"/>
    </row>
    <row r="683" spans="1:5">
      <c r="A683" s="137"/>
      <c r="B683" s="137"/>
      <c r="C683" s="126"/>
      <c r="D683" s="139"/>
      <c r="E683" s="139"/>
    </row>
    <row r="684" spans="1:5">
      <c r="A684" s="137"/>
      <c r="B684" s="137"/>
      <c r="C684" s="126"/>
      <c r="D684" s="139"/>
      <c r="E684" s="139"/>
    </row>
    <row r="685" spans="1:5">
      <c r="A685" s="137"/>
      <c r="B685" s="137"/>
      <c r="C685" s="126"/>
      <c r="D685" s="139"/>
      <c r="E685" s="139"/>
    </row>
    <row r="686" spans="1:5">
      <c r="A686" s="137"/>
      <c r="B686" s="137"/>
      <c r="C686" s="126"/>
      <c r="D686" s="139"/>
      <c r="E686" s="139"/>
    </row>
    <row r="687" spans="1:5">
      <c r="A687" s="137"/>
      <c r="B687" s="137"/>
      <c r="C687" s="126"/>
      <c r="D687" s="139"/>
      <c r="E687" s="139"/>
    </row>
    <row r="688" spans="1:5">
      <c r="A688" s="137"/>
      <c r="B688" s="137"/>
      <c r="C688" s="126"/>
      <c r="D688" s="139"/>
      <c r="E688" s="139"/>
    </row>
    <row r="689" spans="1:5">
      <c r="A689" s="137"/>
      <c r="B689" s="137"/>
      <c r="C689" s="126"/>
      <c r="D689" s="139"/>
      <c r="E689" s="139"/>
    </row>
    <row r="690" spans="1:5">
      <c r="A690" s="137"/>
      <c r="B690" s="137"/>
      <c r="C690" s="126"/>
      <c r="D690" s="139"/>
      <c r="E690" s="139"/>
    </row>
    <row r="691" spans="1:5">
      <c r="A691" s="137"/>
      <c r="B691" s="137"/>
      <c r="C691" s="126"/>
      <c r="D691" s="139"/>
      <c r="E691" s="139"/>
    </row>
    <row r="692" spans="1:5">
      <c r="A692" s="137"/>
      <c r="B692" s="137"/>
      <c r="C692" s="126"/>
      <c r="D692" s="139"/>
      <c r="E692" s="139"/>
    </row>
    <row r="693" spans="1:5">
      <c r="A693" s="137"/>
      <c r="B693" s="137"/>
      <c r="C693" s="126"/>
      <c r="D693" s="139"/>
      <c r="E693" s="139"/>
    </row>
    <row r="694" spans="1:5">
      <c r="A694" s="137"/>
      <c r="B694" s="137"/>
      <c r="C694" s="126"/>
      <c r="D694" s="139"/>
      <c r="E694" s="139"/>
    </row>
    <row r="695" spans="1:5">
      <c r="A695" s="137"/>
      <c r="B695" s="137"/>
      <c r="C695" s="126"/>
      <c r="D695" s="139"/>
      <c r="E695" s="139"/>
    </row>
    <row r="696" spans="1:5">
      <c r="A696" s="137"/>
      <c r="B696" s="137"/>
      <c r="C696" s="126"/>
      <c r="D696" s="139"/>
      <c r="E696" s="139"/>
    </row>
    <row r="697" spans="1:5">
      <c r="A697" s="137"/>
      <c r="B697" s="137"/>
      <c r="C697" s="126"/>
      <c r="D697" s="139"/>
      <c r="E697" s="139"/>
    </row>
    <row r="698" spans="1:5">
      <c r="A698" s="137"/>
      <c r="B698" s="137"/>
      <c r="C698" s="126"/>
      <c r="D698" s="139"/>
      <c r="E698" s="139"/>
    </row>
    <row r="699" spans="1:5">
      <c r="A699" s="137"/>
      <c r="B699" s="137"/>
      <c r="C699" s="126"/>
      <c r="D699" s="139"/>
      <c r="E699" s="139"/>
    </row>
    <row r="700" spans="1:5">
      <c r="A700" s="137"/>
      <c r="B700" s="137"/>
      <c r="C700" s="126"/>
      <c r="D700" s="139"/>
      <c r="E700" s="139"/>
    </row>
    <row r="701" spans="1:5">
      <c r="A701" s="137"/>
      <c r="B701" s="137"/>
      <c r="C701" s="126"/>
      <c r="D701" s="139"/>
      <c r="E701" s="139"/>
    </row>
    <row r="702" spans="1:5">
      <c r="A702" s="137"/>
      <c r="B702" s="137"/>
      <c r="C702" s="126"/>
      <c r="D702" s="139"/>
      <c r="E702" s="139"/>
    </row>
    <row r="703" spans="1:5">
      <c r="A703" s="137"/>
      <c r="B703" s="137"/>
      <c r="C703" s="126"/>
      <c r="D703" s="139"/>
      <c r="E703" s="139"/>
    </row>
    <row r="704" spans="1:5">
      <c r="A704" s="137"/>
      <c r="B704" s="137"/>
      <c r="C704" s="126"/>
      <c r="D704" s="139"/>
      <c r="E704" s="139"/>
    </row>
    <row r="705" spans="1:5">
      <c r="A705" s="137"/>
      <c r="B705" s="137"/>
      <c r="C705" s="126"/>
      <c r="D705" s="139"/>
      <c r="E705" s="139"/>
    </row>
    <row r="706" spans="1:5">
      <c r="A706" s="137"/>
      <c r="B706" s="137"/>
      <c r="C706" s="126"/>
      <c r="D706" s="139"/>
      <c r="E706" s="139"/>
    </row>
    <row r="707" spans="1:5">
      <c r="A707" s="137"/>
      <c r="B707" s="137"/>
      <c r="C707" s="126"/>
      <c r="D707" s="139"/>
      <c r="E707" s="139"/>
    </row>
    <row r="708" spans="1:5">
      <c r="A708" s="137"/>
      <c r="B708" s="137"/>
      <c r="C708" s="126"/>
      <c r="D708" s="139"/>
      <c r="E708" s="139"/>
    </row>
    <row r="709" spans="1:5">
      <c r="A709" s="137"/>
      <c r="B709" s="137"/>
      <c r="C709" s="126"/>
      <c r="D709" s="139"/>
      <c r="E709" s="139"/>
    </row>
    <row r="710" spans="1:5">
      <c r="A710" s="137"/>
      <c r="B710" s="137"/>
      <c r="C710" s="126"/>
      <c r="D710" s="139"/>
      <c r="E710" s="139"/>
    </row>
    <row r="711" spans="1:5">
      <c r="A711" s="137"/>
      <c r="B711" s="137"/>
      <c r="C711" s="126"/>
      <c r="D711" s="139"/>
      <c r="E711" s="139"/>
    </row>
    <row r="712" spans="1:5">
      <c r="A712" s="137"/>
      <c r="B712" s="137"/>
      <c r="C712" s="126"/>
      <c r="D712" s="139"/>
      <c r="E712" s="139"/>
    </row>
    <row r="713" spans="1:5">
      <c r="A713" s="137"/>
      <c r="B713" s="137"/>
      <c r="C713" s="126"/>
      <c r="D713" s="139"/>
      <c r="E713" s="139"/>
    </row>
    <row r="714" spans="1:5">
      <c r="A714" s="137"/>
      <c r="B714" s="137"/>
      <c r="C714" s="126"/>
      <c r="D714" s="139"/>
      <c r="E714" s="139"/>
    </row>
    <row r="715" spans="1:5">
      <c r="A715" s="137"/>
      <c r="B715" s="137"/>
      <c r="C715" s="126"/>
      <c r="D715" s="139"/>
      <c r="E715" s="139"/>
    </row>
    <row r="716" spans="1:5">
      <c r="A716" s="137"/>
      <c r="B716" s="137"/>
      <c r="C716" s="126"/>
      <c r="D716" s="139"/>
      <c r="E716" s="139"/>
    </row>
    <row r="717" spans="1:5">
      <c r="A717" s="137"/>
      <c r="B717" s="137"/>
      <c r="C717" s="126"/>
      <c r="D717" s="139"/>
      <c r="E717" s="139"/>
    </row>
    <row r="718" spans="1:5">
      <c r="A718" s="137"/>
      <c r="B718" s="137"/>
      <c r="C718" s="126"/>
      <c r="D718" s="139"/>
      <c r="E718" s="139"/>
    </row>
    <row r="719" spans="1:5">
      <c r="A719" s="137"/>
      <c r="B719" s="137"/>
      <c r="C719" s="126"/>
      <c r="D719" s="139"/>
      <c r="E719" s="139"/>
    </row>
    <row r="720" spans="1:5">
      <c r="A720" s="137"/>
      <c r="B720" s="137"/>
      <c r="C720" s="126"/>
      <c r="D720" s="139"/>
      <c r="E720" s="139"/>
    </row>
    <row r="721" spans="1:5">
      <c r="A721" s="137"/>
      <c r="B721" s="137"/>
      <c r="C721" s="126"/>
      <c r="D721" s="139"/>
      <c r="E721" s="139"/>
    </row>
    <row r="722" spans="1:5">
      <c r="A722" s="137"/>
      <c r="B722" s="137"/>
      <c r="C722" s="126"/>
      <c r="D722" s="139"/>
      <c r="E722" s="139"/>
    </row>
    <row r="723" spans="1:5">
      <c r="A723" s="137"/>
      <c r="B723" s="137"/>
      <c r="C723" s="126"/>
      <c r="D723" s="139"/>
      <c r="E723" s="139"/>
    </row>
    <row r="724" spans="1:5">
      <c r="A724" s="137"/>
      <c r="B724" s="137"/>
      <c r="C724" s="126"/>
      <c r="D724" s="139"/>
      <c r="E724" s="139"/>
    </row>
    <row r="725" spans="1:5">
      <c r="A725" s="137"/>
      <c r="B725" s="137"/>
      <c r="C725" s="126"/>
      <c r="D725" s="139"/>
      <c r="E725" s="139"/>
    </row>
    <row r="726" spans="1:5">
      <c r="A726" s="137"/>
      <c r="B726" s="137"/>
      <c r="C726" s="126"/>
      <c r="D726" s="139"/>
      <c r="E726" s="139"/>
    </row>
    <row r="727" spans="1:5">
      <c r="A727" s="137"/>
      <c r="B727" s="137"/>
      <c r="C727" s="126"/>
      <c r="D727" s="139"/>
      <c r="E727" s="139"/>
    </row>
    <row r="728" spans="1:5">
      <c r="A728" s="137"/>
      <c r="B728" s="137"/>
      <c r="C728" s="126"/>
      <c r="D728" s="139"/>
      <c r="E728" s="139"/>
    </row>
    <row r="729" spans="1:5">
      <c r="A729" s="137"/>
      <c r="B729" s="137"/>
      <c r="C729" s="126"/>
      <c r="D729" s="139"/>
      <c r="E729" s="139"/>
    </row>
    <row r="730" spans="1:5">
      <c r="A730" s="137"/>
      <c r="B730" s="137"/>
      <c r="C730" s="126"/>
      <c r="D730" s="139"/>
      <c r="E730" s="139"/>
    </row>
    <row r="731" spans="1:5">
      <c r="A731" s="137"/>
      <c r="B731" s="137"/>
      <c r="C731" s="126"/>
      <c r="D731" s="139"/>
      <c r="E731" s="139"/>
    </row>
    <row r="732" spans="1:5">
      <c r="A732" s="137"/>
      <c r="B732" s="137"/>
      <c r="C732" s="126"/>
      <c r="D732" s="139"/>
      <c r="E732" s="139"/>
    </row>
    <row r="733" spans="1:5">
      <c r="A733" s="137"/>
      <c r="B733" s="137"/>
      <c r="C733" s="126"/>
      <c r="D733" s="139"/>
      <c r="E733" s="139"/>
    </row>
    <row r="734" spans="1:5">
      <c r="A734" s="137"/>
      <c r="B734" s="137"/>
      <c r="C734" s="126"/>
      <c r="D734" s="139"/>
      <c r="E734" s="139"/>
    </row>
    <row r="735" spans="1:5">
      <c r="A735" s="137"/>
      <c r="B735" s="137"/>
      <c r="C735" s="126"/>
      <c r="D735" s="139"/>
      <c r="E735" s="139"/>
    </row>
    <row r="736" spans="1:5">
      <c r="A736" s="137"/>
      <c r="B736" s="137"/>
      <c r="C736" s="126"/>
      <c r="D736" s="139"/>
      <c r="E736" s="139"/>
    </row>
    <row r="737" spans="1:5">
      <c r="A737" s="137"/>
      <c r="B737" s="137"/>
      <c r="C737" s="126"/>
      <c r="D737" s="139"/>
      <c r="E737" s="139"/>
    </row>
    <row r="738" spans="1:5">
      <c r="A738" s="137"/>
      <c r="B738" s="137"/>
      <c r="C738" s="126"/>
      <c r="D738" s="139"/>
      <c r="E738" s="139"/>
    </row>
    <row r="739" spans="1:5">
      <c r="A739" s="137"/>
      <c r="B739" s="137"/>
      <c r="C739" s="126"/>
      <c r="D739" s="139"/>
      <c r="E739" s="139"/>
    </row>
    <row r="740" spans="1:5">
      <c r="A740" s="137"/>
      <c r="B740" s="137"/>
      <c r="C740" s="126"/>
      <c r="D740" s="139"/>
      <c r="E740" s="139"/>
    </row>
    <row r="741" spans="1:5">
      <c r="A741" s="137"/>
      <c r="B741" s="137"/>
      <c r="C741" s="126"/>
      <c r="D741" s="139"/>
      <c r="E741" s="139"/>
    </row>
    <row r="742" spans="1:5">
      <c r="A742" s="137"/>
      <c r="B742" s="137"/>
      <c r="C742" s="126"/>
      <c r="D742" s="139"/>
      <c r="E742" s="139"/>
    </row>
    <row r="743" spans="1:5">
      <c r="A743" s="137"/>
      <c r="B743" s="137"/>
      <c r="C743" s="126"/>
      <c r="D743" s="139"/>
      <c r="E743" s="139"/>
    </row>
    <row r="744" spans="1:5">
      <c r="A744" s="137"/>
      <c r="B744" s="137"/>
      <c r="C744" s="126"/>
      <c r="D744" s="139"/>
      <c r="E744" s="139"/>
    </row>
    <row r="745" spans="1:5">
      <c r="A745" s="137"/>
      <c r="B745" s="137"/>
      <c r="C745" s="126"/>
      <c r="D745" s="139"/>
      <c r="E745" s="139"/>
    </row>
    <row r="746" spans="1:5">
      <c r="A746" s="137"/>
      <c r="B746" s="137"/>
      <c r="C746" s="126"/>
      <c r="D746" s="139"/>
      <c r="E746" s="139"/>
    </row>
    <row r="747" spans="1:5">
      <c r="A747" s="137"/>
      <c r="B747" s="137"/>
      <c r="C747" s="126"/>
      <c r="D747" s="139"/>
      <c r="E747" s="139"/>
    </row>
    <row r="748" spans="1:5">
      <c r="A748" s="137"/>
      <c r="B748" s="137"/>
      <c r="C748" s="126"/>
      <c r="D748" s="139"/>
      <c r="E748" s="139"/>
    </row>
    <row r="749" spans="1:5">
      <c r="A749" s="137"/>
      <c r="B749" s="137"/>
      <c r="C749" s="126"/>
      <c r="D749" s="139"/>
      <c r="E749" s="139"/>
    </row>
    <row r="750" spans="1:5">
      <c r="A750" s="137"/>
      <c r="B750" s="137"/>
      <c r="C750" s="126"/>
      <c r="D750" s="139"/>
      <c r="E750" s="139"/>
    </row>
    <row r="751" spans="1:5">
      <c r="A751" s="137"/>
      <c r="B751" s="137"/>
      <c r="C751" s="126"/>
      <c r="D751" s="139"/>
      <c r="E751" s="139"/>
    </row>
    <row r="752" spans="1:5">
      <c r="A752" s="137"/>
      <c r="B752" s="137"/>
      <c r="C752" s="126"/>
      <c r="D752" s="139"/>
      <c r="E752" s="139"/>
    </row>
    <row r="753" spans="1:5">
      <c r="A753" s="137"/>
      <c r="B753" s="137"/>
      <c r="C753" s="126"/>
      <c r="D753" s="139"/>
      <c r="E753" s="139"/>
    </row>
    <row r="754" spans="1:5">
      <c r="A754" s="137"/>
      <c r="B754" s="137"/>
      <c r="C754" s="126"/>
      <c r="D754" s="139"/>
      <c r="E754" s="139"/>
    </row>
    <row r="755" spans="1:5">
      <c r="A755" s="137"/>
      <c r="B755" s="137"/>
      <c r="C755" s="126"/>
      <c r="D755" s="139"/>
      <c r="E755" s="139"/>
    </row>
    <row r="756" spans="1:5">
      <c r="A756" s="137"/>
      <c r="B756" s="137"/>
      <c r="C756" s="126"/>
      <c r="D756" s="139"/>
      <c r="E756" s="139"/>
    </row>
    <row r="757" spans="1:5">
      <c r="A757" s="137"/>
      <c r="B757" s="137"/>
      <c r="C757" s="126"/>
      <c r="D757" s="139"/>
      <c r="E757" s="139"/>
    </row>
    <row r="758" spans="1:5">
      <c r="A758" s="137"/>
      <c r="B758" s="137"/>
      <c r="C758" s="126"/>
      <c r="D758" s="139"/>
      <c r="E758" s="139"/>
    </row>
    <row r="759" spans="1:5">
      <c r="A759" s="137"/>
      <c r="B759" s="137"/>
      <c r="C759" s="126"/>
      <c r="D759" s="139"/>
      <c r="E759" s="139"/>
    </row>
    <row r="760" spans="1:5">
      <c r="A760" s="137"/>
      <c r="B760" s="137"/>
      <c r="C760" s="126"/>
      <c r="D760" s="139"/>
      <c r="E760" s="139"/>
    </row>
    <row r="761" spans="1:5">
      <c r="A761" s="137"/>
      <c r="B761" s="137"/>
      <c r="C761" s="126"/>
      <c r="D761" s="139"/>
      <c r="E761" s="139"/>
    </row>
    <row r="762" spans="1:5">
      <c r="A762" s="137"/>
      <c r="B762" s="137"/>
      <c r="C762" s="126"/>
      <c r="D762" s="139"/>
      <c r="E762" s="139"/>
    </row>
    <row r="763" spans="1:5">
      <c r="A763" s="137"/>
      <c r="B763" s="137"/>
      <c r="C763" s="126"/>
      <c r="D763" s="139"/>
      <c r="E763" s="139"/>
    </row>
    <row r="764" spans="1:5">
      <c r="A764" s="137"/>
      <c r="B764" s="137"/>
      <c r="C764" s="126"/>
      <c r="D764" s="139"/>
      <c r="E764" s="139"/>
    </row>
    <row r="765" spans="1:5">
      <c r="A765" s="137"/>
      <c r="B765" s="137"/>
      <c r="C765" s="126"/>
      <c r="D765" s="139"/>
      <c r="E765" s="139"/>
    </row>
    <row r="766" spans="1:5">
      <c r="A766" s="137"/>
      <c r="B766" s="137"/>
      <c r="C766" s="126"/>
      <c r="D766" s="139"/>
      <c r="E766" s="139"/>
    </row>
    <row r="767" spans="1:5">
      <c r="A767" s="137"/>
      <c r="B767" s="137"/>
      <c r="C767" s="126"/>
      <c r="D767" s="139"/>
      <c r="E767" s="139"/>
    </row>
    <row r="768" spans="1:5">
      <c r="A768" s="137"/>
      <c r="B768" s="137"/>
      <c r="C768" s="126"/>
      <c r="D768" s="139"/>
      <c r="E768" s="139"/>
    </row>
    <row r="769" spans="1:5">
      <c r="A769" s="137"/>
      <c r="B769" s="137"/>
      <c r="C769" s="126"/>
      <c r="D769" s="139"/>
      <c r="E769" s="139"/>
    </row>
    <row r="770" spans="1:5">
      <c r="A770" s="137"/>
      <c r="B770" s="137"/>
      <c r="C770" s="126"/>
      <c r="D770" s="139"/>
      <c r="E770" s="139"/>
    </row>
    <row r="771" spans="1:5">
      <c r="A771" s="137"/>
      <c r="B771" s="137"/>
      <c r="C771" s="126"/>
      <c r="D771" s="139"/>
      <c r="E771" s="139"/>
    </row>
    <row r="772" spans="1:5">
      <c r="A772" s="137"/>
      <c r="B772" s="137"/>
      <c r="C772" s="126"/>
      <c r="D772" s="139"/>
      <c r="E772" s="139"/>
    </row>
    <row r="773" spans="1:5">
      <c r="A773" s="137"/>
      <c r="B773" s="137"/>
      <c r="C773" s="126"/>
      <c r="D773" s="139"/>
      <c r="E773" s="139"/>
    </row>
    <row r="774" spans="1:5">
      <c r="A774" s="137"/>
      <c r="B774" s="137"/>
      <c r="C774" s="126"/>
      <c r="D774" s="139"/>
      <c r="E774" s="139"/>
    </row>
    <row r="775" spans="1:5">
      <c r="A775" s="137"/>
      <c r="B775" s="137"/>
      <c r="C775" s="126"/>
      <c r="D775" s="139"/>
      <c r="E775" s="139"/>
    </row>
    <row r="776" spans="1:5">
      <c r="A776" s="137"/>
      <c r="B776" s="137"/>
      <c r="C776" s="126"/>
      <c r="D776" s="139"/>
      <c r="E776" s="139"/>
    </row>
    <row r="777" spans="1:5">
      <c r="A777" s="137"/>
      <c r="B777" s="137"/>
      <c r="C777" s="126"/>
      <c r="D777" s="139"/>
      <c r="E777" s="139"/>
    </row>
    <row r="778" spans="1:5">
      <c r="A778" s="137"/>
      <c r="B778" s="137"/>
      <c r="C778" s="126"/>
      <c r="D778" s="139"/>
      <c r="E778" s="139"/>
    </row>
    <row r="779" spans="1:5">
      <c r="A779" s="137"/>
      <c r="B779" s="137"/>
      <c r="C779" s="126"/>
      <c r="D779" s="139"/>
      <c r="E779" s="139"/>
    </row>
    <row r="780" spans="1:5">
      <c r="A780" s="137"/>
      <c r="B780" s="137"/>
      <c r="C780" s="126"/>
      <c r="D780" s="139"/>
      <c r="E780" s="139"/>
    </row>
    <row r="781" spans="1:5">
      <c r="A781" s="137"/>
      <c r="B781" s="137"/>
      <c r="C781" s="126"/>
      <c r="D781" s="139"/>
      <c r="E781" s="139"/>
    </row>
    <row r="782" spans="1:5">
      <c r="A782" s="137"/>
      <c r="B782" s="137"/>
      <c r="C782" s="126"/>
      <c r="D782" s="139"/>
      <c r="E782" s="139"/>
    </row>
    <row r="783" spans="1:5">
      <c r="A783" s="137"/>
      <c r="B783" s="137"/>
      <c r="C783" s="126"/>
      <c r="D783" s="139"/>
      <c r="E783" s="139"/>
    </row>
    <row r="784" spans="1:5">
      <c r="A784" s="137"/>
      <c r="B784" s="137"/>
      <c r="C784" s="126"/>
      <c r="D784" s="139"/>
      <c r="E784" s="139"/>
    </row>
    <row r="785" spans="1:5">
      <c r="A785" s="137"/>
      <c r="B785" s="137"/>
      <c r="C785" s="126"/>
      <c r="D785" s="139"/>
      <c r="E785" s="139"/>
    </row>
    <row r="786" spans="1:5">
      <c r="A786" s="137"/>
      <c r="B786" s="137"/>
      <c r="C786" s="126"/>
      <c r="D786" s="139"/>
      <c r="E786" s="139"/>
    </row>
    <row r="787" spans="1:5">
      <c r="A787" s="137"/>
      <c r="B787" s="137"/>
      <c r="C787" s="126"/>
      <c r="D787" s="139"/>
      <c r="E787" s="139"/>
    </row>
    <row r="788" spans="1:5">
      <c r="A788" s="137"/>
      <c r="B788" s="137"/>
      <c r="C788" s="126"/>
      <c r="D788" s="139"/>
      <c r="E788" s="139"/>
    </row>
    <row r="789" spans="1:5">
      <c r="A789" s="137"/>
      <c r="B789" s="137"/>
      <c r="C789" s="126"/>
      <c r="D789" s="139"/>
      <c r="E789" s="139"/>
    </row>
    <row r="790" spans="1:5">
      <c r="A790" s="137"/>
      <c r="B790" s="137"/>
      <c r="C790" s="126"/>
      <c r="D790" s="139"/>
      <c r="E790" s="139"/>
    </row>
    <row r="791" spans="1:5">
      <c r="A791" s="137"/>
      <c r="B791" s="137"/>
      <c r="C791" s="126"/>
      <c r="D791" s="139"/>
      <c r="E791" s="139"/>
    </row>
    <row r="792" spans="1:5">
      <c r="A792" s="137"/>
      <c r="B792" s="137"/>
      <c r="C792" s="126"/>
      <c r="D792" s="139"/>
      <c r="E792" s="139"/>
    </row>
    <row r="793" spans="1:5">
      <c r="A793" s="137"/>
      <c r="B793" s="137"/>
      <c r="C793" s="126"/>
      <c r="D793" s="139"/>
      <c r="E793" s="139"/>
    </row>
    <row r="794" spans="1:5">
      <c r="A794" s="137"/>
      <c r="B794" s="137"/>
      <c r="C794" s="126"/>
      <c r="D794" s="139"/>
      <c r="E794" s="139"/>
    </row>
    <row r="795" spans="1:5">
      <c r="A795" s="137"/>
      <c r="B795" s="137"/>
      <c r="C795" s="126"/>
      <c r="D795" s="139"/>
      <c r="E795" s="139"/>
    </row>
    <row r="796" spans="1:5">
      <c r="A796" s="137"/>
      <c r="B796" s="137"/>
      <c r="C796" s="126"/>
      <c r="D796" s="139"/>
      <c r="E796" s="139"/>
    </row>
    <row r="797" spans="1:5">
      <c r="A797" s="137"/>
      <c r="B797" s="137"/>
      <c r="C797" s="126"/>
      <c r="D797" s="139"/>
      <c r="E797" s="139"/>
    </row>
    <row r="798" spans="1:5">
      <c r="A798" s="137"/>
      <c r="B798" s="137"/>
      <c r="C798" s="126"/>
      <c r="D798" s="139"/>
      <c r="E798" s="139"/>
    </row>
    <row r="799" spans="1:5">
      <c r="A799" s="137"/>
      <c r="B799" s="137"/>
      <c r="C799" s="126"/>
      <c r="D799" s="139"/>
      <c r="E799" s="139"/>
    </row>
    <row r="800" spans="1:5">
      <c r="A800" s="137"/>
      <c r="B800" s="137"/>
      <c r="C800" s="126"/>
      <c r="D800" s="139"/>
      <c r="E800" s="139"/>
    </row>
    <row r="801" spans="1:5">
      <c r="A801" s="137"/>
      <c r="B801" s="137"/>
      <c r="C801" s="126"/>
      <c r="D801" s="139"/>
      <c r="E801" s="139"/>
    </row>
    <row r="802" spans="1:5">
      <c r="A802" s="137"/>
      <c r="B802" s="137"/>
      <c r="C802" s="126"/>
      <c r="D802" s="139"/>
      <c r="E802" s="139"/>
    </row>
    <row r="803" spans="1:5">
      <c r="A803" s="137"/>
      <c r="B803" s="137"/>
      <c r="C803" s="126"/>
      <c r="D803" s="139"/>
      <c r="E803" s="139"/>
    </row>
    <row r="804" spans="1:5">
      <c r="A804" s="137"/>
      <c r="B804" s="137"/>
      <c r="C804" s="126"/>
      <c r="D804" s="139"/>
      <c r="E804" s="139"/>
    </row>
    <row r="805" spans="1:5">
      <c r="A805" s="137"/>
      <c r="B805" s="137"/>
      <c r="C805" s="126"/>
      <c r="D805" s="139"/>
      <c r="E805" s="139"/>
    </row>
    <row r="806" spans="1:5">
      <c r="A806" s="137"/>
      <c r="B806" s="137"/>
      <c r="C806" s="126"/>
      <c r="D806" s="139"/>
      <c r="E806" s="139"/>
    </row>
    <row r="807" spans="1:5">
      <c r="A807" s="137"/>
      <c r="B807" s="137"/>
      <c r="C807" s="126"/>
      <c r="D807" s="139"/>
      <c r="E807" s="139"/>
    </row>
    <row r="808" spans="1:5">
      <c r="A808" s="137"/>
      <c r="B808" s="137"/>
      <c r="C808" s="126"/>
      <c r="D808" s="139"/>
      <c r="E808" s="139"/>
    </row>
    <row r="809" spans="1:5">
      <c r="A809" s="137"/>
      <c r="B809" s="137"/>
      <c r="C809" s="126"/>
      <c r="D809" s="139"/>
      <c r="E809" s="139"/>
    </row>
    <row r="810" spans="1:5">
      <c r="A810" s="137"/>
      <c r="B810" s="137"/>
      <c r="C810" s="126"/>
      <c r="D810" s="139"/>
      <c r="E810" s="139"/>
    </row>
    <row r="811" spans="1:5">
      <c r="A811" s="137"/>
      <c r="B811" s="137"/>
      <c r="C811" s="126"/>
      <c r="D811" s="139"/>
      <c r="E811" s="139"/>
    </row>
    <row r="812" spans="1:5">
      <c r="A812" s="137"/>
      <c r="B812" s="137"/>
      <c r="C812" s="126"/>
      <c r="D812" s="139"/>
      <c r="E812" s="139"/>
    </row>
    <row r="813" spans="1:5">
      <c r="A813" s="137"/>
      <c r="B813" s="137"/>
      <c r="C813" s="126"/>
      <c r="D813" s="139"/>
      <c r="E813" s="139"/>
    </row>
    <row r="814" spans="1:5">
      <c r="A814" s="137"/>
      <c r="B814" s="137"/>
      <c r="C814" s="126"/>
      <c r="D814" s="139"/>
      <c r="E814" s="139"/>
    </row>
    <row r="815" spans="1:5">
      <c r="A815" s="137"/>
      <c r="B815" s="137"/>
      <c r="C815" s="126"/>
      <c r="D815" s="139"/>
      <c r="E815" s="139"/>
    </row>
    <row r="816" spans="1:5">
      <c r="A816" s="137"/>
      <c r="B816" s="137"/>
      <c r="C816" s="126"/>
      <c r="D816" s="139"/>
      <c r="E816" s="139"/>
    </row>
    <row r="817" spans="1:5">
      <c r="A817" s="137"/>
      <c r="B817" s="137"/>
      <c r="C817" s="126"/>
      <c r="D817" s="139"/>
      <c r="E817" s="139"/>
    </row>
    <row r="818" spans="1:5">
      <c r="A818" s="137"/>
      <c r="B818" s="137"/>
      <c r="C818" s="126"/>
      <c r="D818" s="139"/>
      <c r="E818" s="139"/>
    </row>
    <row r="819" spans="1:5">
      <c r="A819" s="137"/>
      <c r="B819" s="137"/>
      <c r="C819" s="126"/>
      <c r="D819" s="139"/>
      <c r="E819" s="139"/>
    </row>
    <row r="820" spans="1:5">
      <c r="A820" s="137"/>
      <c r="B820" s="137"/>
      <c r="C820" s="126"/>
      <c r="D820" s="139"/>
      <c r="E820" s="139"/>
    </row>
    <row r="821" spans="1:5">
      <c r="A821" s="137"/>
      <c r="B821" s="137"/>
      <c r="C821" s="126"/>
      <c r="D821" s="139"/>
      <c r="E821" s="139"/>
    </row>
    <row r="822" spans="1:5">
      <c r="A822" s="137"/>
      <c r="B822" s="137"/>
      <c r="C822" s="126"/>
      <c r="D822" s="139"/>
      <c r="E822" s="139"/>
    </row>
    <row r="823" spans="1:5">
      <c r="A823" s="137"/>
      <c r="B823" s="137"/>
      <c r="C823" s="126"/>
      <c r="D823" s="139"/>
      <c r="E823" s="139"/>
    </row>
    <row r="824" spans="1:5">
      <c r="A824" s="137"/>
      <c r="B824" s="137"/>
      <c r="C824" s="126"/>
      <c r="D824" s="139"/>
      <c r="E824" s="139"/>
    </row>
    <row r="825" spans="1:5">
      <c r="A825" s="137"/>
      <c r="B825" s="137"/>
      <c r="C825" s="126"/>
      <c r="D825" s="139"/>
      <c r="E825" s="139"/>
    </row>
    <row r="826" spans="1:5">
      <c r="A826" s="137"/>
      <c r="B826" s="137"/>
      <c r="C826" s="126"/>
      <c r="D826" s="139"/>
      <c r="E826" s="139"/>
    </row>
    <row r="827" spans="1:5">
      <c r="A827" s="137"/>
      <c r="B827" s="137"/>
      <c r="C827" s="126"/>
      <c r="D827" s="139"/>
      <c r="E827" s="139"/>
    </row>
    <row r="828" spans="1:5">
      <c r="A828" s="137"/>
      <c r="B828" s="137"/>
      <c r="C828" s="126"/>
      <c r="D828" s="139"/>
      <c r="E828" s="139"/>
    </row>
    <row r="829" spans="1:5">
      <c r="A829" s="137"/>
      <c r="B829" s="137"/>
      <c r="C829" s="126"/>
      <c r="D829" s="139"/>
      <c r="E829" s="139"/>
    </row>
    <row r="830" spans="1:5">
      <c r="A830" s="137"/>
      <c r="B830" s="137"/>
      <c r="C830" s="126"/>
      <c r="D830" s="139"/>
      <c r="E830" s="139"/>
    </row>
    <row r="831" spans="1:5">
      <c r="A831" s="137"/>
      <c r="B831" s="137"/>
      <c r="C831" s="126"/>
      <c r="D831" s="139"/>
      <c r="E831" s="139"/>
    </row>
    <row r="832" spans="1:5">
      <c r="A832" s="137"/>
      <c r="B832" s="137"/>
      <c r="C832" s="126"/>
      <c r="D832" s="139"/>
      <c r="E832" s="139"/>
    </row>
    <row r="833" spans="1:5">
      <c r="A833" s="137"/>
      <c r="B833" s="137"/>
      <c r="C833" s="126"/>
      <c r="D833" s="139"/>
      <c r="E833" s="139"/>
    </row>
    <row r="834" spans="1:5">
      <c r="A834" s="137"/>
      <c r="B834" s="137"/>
      <c r="C834" s="126"/>
      <c r="D834" s="139"/>
      <c r="E834" s="139"/>
    </row>
    <row r="835" spans="1:5">
      <c r="A835" s="137"/>
      <c r="B835" s="137"/>
      <c r="C835" s="126"/>
      <c r="D835" s="139"/>
      <c r="E835" s="139"/>
    </row>
    <row r="836" spans="1:5">
      <c r="A836" s="137"/>
      <c r="B836" s="137"/>
      <c r="C836" s="126"/>
      <c r="D836" s="139"/>
      <c r="E836" s="139"/>
    </row>
    <row r="837" spans="1:5">
      <c r="A837" s="137"/>
      <c r="B837" s="137"/>
      <c r="C837" s="126"/>
      <c r="D837" s="139"/>
      <c r="E837" s="139"/>
    </row>
    <row r="838" spans="1:5">
      <c r="A838" s="137"/>
      <c r="B838" s="137"/>
      <c r="C838" s="126"/>
      <c r="D838" s="139"/>
      <c r="E838" s="139"/>
    </row>
    <row r="839" spans="1:5">
      <c r="A839" s="137"/>
      <c r="B839" s="137"/>
      <c r="C839" s="126"/>
      <c r="D839" s="139"/>
      <c r="E839" s="139"/>
    </row>
    <row r="840" spans="1:5">
      <c r="A840" s="137"/>
      <c r="B840" s="137"/>
      <c r="C840" s="126"/>
      <c r="D840" s="139"/>
      <c r="E840" s="139"/>
    </row>
    <row r="841" spans="1:5">
      <c r="A841" s="137"/>
      <c r="B841" s="137"/>
      <c r="C841" s="126"/>
      <c r="D841" s="139"/>
      <c r="E841" s="139"/>
    </row>
    <row r="842" spans="1:5">
      <c r="A842" s="137"/>
      <c r="B842" s="137"/>
      <c r="C842" s="126"/>
      <c r="D842" s="139"/>
      <c r="E842" s="139"/>
    </row>
    <row r="843" spans="1:5">
      <c r="A843" s="137"/>
      <c r="B843" s="137"/>
      <c r="C843" s="126"/>
      <c r="D843" s="139"/>
      <c r="E843" s="139"/>
    </row>
    <row r="844" spans="1:5">
      <c r="A844" s="137"/>
      <c r="B844" s="137"/>
      <c r="C844" s="126"/>
      <c r="D844" s="139"/>
      <c r="E844" s="139"/>
    </row>
    <row r="845" spans="1:5">
      <c r="A845" s="137"/>
      <c r="B845" s="137"/>
      <c r="C845" s="126"/>
      <c r="D845" s="139"/>
      <c r="E845" s="139"/>
    </row>
    <row r="846" spans="1:5">
      <c r="A846" s="137"/>
      <c r="B846" s="137"/>
      <c r="C846" s="126"/>
      <c r="D846" s="139"/>
      <c r="E846" s="139"/>
    </row>
    <row r="847" spans="1:5">
      <c r="A847" s="137"/>
      <c r="B847" s="137"/>
      <c r="C847" s="126"/>
      <c r="D847" s="139"/>
      <c r="E847" s="139"/>
    </row>
    <row r="848" spans="1:5">
      <c r="A848" s="137"/>
      <c r="B848" s="137"/>
      <c r="C848" s="126"/>
      <c r="D848" s="139"/>
      <c r="E848" s="139"/>
    </row>
    <row r="849" spans="1:5">
      <c r="A849" s="137"/>
      <c r="B849" s="137"/>
      <c r="C849" s="126"/>
      <c r="D849" s="139"/>
      <c r="E849" s="139"/>
    </row>
    <row r="850" spans="1:5">
      <c r="A850" s="137"/>
      <c r="B850" s="137"/>
      <c r="C850" s="126"/>
      <c r="D850" s="139"/>
      <c r="E850" s="139"/>
    </row>
    <row r="851" spans="1:5">
      <c r="A851" s="137"/>
      <c r="B851" s="137"/>
      <c r="C851" s="126"/>
      <c r="D851" s="139"/>
      <c r="E851" s="139"/>
    </row>
    <row r="852" spans="1:5">
      <c r="A852" s="137"/>
      <c r="B852" s="137"/>
      <c r="C852" s="126"/>
      <c r="D852" s="139"/>
      <c r="E852" s="139"/>
    </row>
    <row r="853" spans="1:5">
      <c r="A853" s="137"/>
      <c r="B853" s="137"/>
      <c r="C853" s="126"/>
      <c r="D853" s="139"/>
      <c r="E853" s="139"/>
    </row>
    <row r="854" spans="1:5">
      <c r="A854" s="137"/>
      <c r="B854" s="137"/>
      <c r="C854" s="126"/>
      <c r="D854" s="139"/>
      <c r="E854" s="139"/>
    </row>
    <row r="855" spans="1:5">
      <c r="A855" s="137"/>
      <c r="B855" s="137"/>
      <c r="C855" s="126"/>
      <c r="D855" s="139"/>
      <c r="E855" s="139"/>
    </row>
    <row r="856" spans="1:5">
      <c r="A856" s="137"/>
      <c r="B856" s="137"/>
      <c r="C856" s="126"/>
      <c r="D856" s="139"/>
      <c r="E856" s="139"/>
    </row>
    <row r="857" spans="1:5">
      <c r="A857" s="137"/>
      <c r="B857" s="137"/>
      <c r="C857" s="126"/>
      <c r="D857" s="139"/>
      <c r="E857" s="139"/>
    </row>
    <row r="858" spans="1:5">
      <c r="A858" s="137"/>
      <c r="B858" s="137"/>
      <c r="C858" s="126"/>
      <c r="D858" s="139"/>
      <c r="E858" s="139"/>
    </row>
    <row r="859" spans="1:5">
      <c r="A859" s="137"/>
      <c r="B859" s="137"/>
      <c r="C859" s="126"/>
      <c r="D859" s="139"/>
      <c r="E859" s="139"/>
    </row>
    <row r="860" spans="1:5">
      <c r="A860" s="137"/>
      <c r="B860" s="137"/>
      <c r="C860" s="126"/>
      <c r="D860" s="139"/>
      <c r="E860" s="139"/>
    </row>
    <row r="861" spans="1:5">
      <c r="A861" s="137"/>
      <c r="B861" s="137"/>
      <c r="C861" s="126"/>
      <c r="D861" s="139"/>
      <c r="E861" s="139"/>
    </row>
    <row r="862" spans="1:5">
      <c r="A862" s="137"/>
      <c r="B862" s="137"/>
      <c r="C862" s="126"/>
      <c r="D862" s="139"/>
      <c r="E862" s="139"/>
    </row>
    <row r="863" spans="1:5">
      <c r="A863" s="137"/>
      <c r="B863" s="137"/>
      <c r="C863" s="126"/>
      <c r="D863" s="139"/>
      <c r="E863" s="139"/>
    </row>
    <row r="864" spans="1:5">
      <c r="A864" s="137"/>
      <c r="B864" s="137"/>
      <c r="C864" s="126"/>
      <c r="D864" s="139"/>
      <c r="E864" s="139"/>
    </row>
    <row r="865" spans="1:5">
      <c r="A865" s="137"/>
      <c r="B865" s="137"/>
      <c r="C865" s="126"/>
      <c r="D865" s="139"/>
      <c r="E865" s="139"/>
    </row>
    <row r="866" spans="1:5">
      <c r="A866" s="137"/>
      <c r="B866" s="137"/>
      <c r="C866" s="126"/>
      <c r="D866" s="139"/>
      <c r="E866" s="139"/>
    </row>
    <row r="867" spans="1:5">
      <c r="A867" s="137"/>
      <c r="B867" s="137"/>
      <c r="C867" s="126"/>
      <c r="D867" s="139"/>
      <c r="E867" s="139"/>
    </row>
    <row r="868" spans="1:5">
      <c r="A868" s="137"/>
      <c r="B868" s="137"/>
      <c r="C868" s="126"/>
      <c r="D868" s="139"/>
      <c r="E868" s="139"/>
    </row>
    <row r="869" spans="1:5">
      <c r="A869" s="137"/>
      <c r="B869" s="137"/>
      <c r="C869" s="126"/>
      <c r="D869" s="139"/>
      <c r="E869" s="139"/>
    </row>
    <row r="870" spans="1:5">
      <c r="A870" s="137"/>
      <c r="B870" s="137"/>
      <c r="C870" s="126"/>
      <c r="D870" s="139"/>
      <c r="E870" s="139"/>
    </row>
    <row r="871" spans="1:5">
      <c r="A871" s="137"/>
      <c r="B871" s="137"/>
      <c r="C871" s="126"/>
      <c r="D871" s="139"/>
      <c r="E871" s="139"/>
    </row>
    <row r="872" spans="1:5">
      <c r="A872" s="137"/>
      <c r="B872" s="137"/>
      <c r="C872" s="126"/>
      <c r="D872" s="139"/>
      <c r="E872" s="139"/>
    </row>
    <row r="873" spans="1:5">
      <c r="A873" s="137"/>
      <c r="B873" s="137"/>
      <c r="C873" s="126"/>
      <c r="D873" s="139"/>
      <c r="E873" s="139"/>
    </row>
    <row r="874" spans="1:5">
      <c r="A874" s="137"/>
      <c r="B874" s="137"/>
      <c r="C874" s="126"/>
      <c r="D874" s="139"/>
      <c r="E874" s="139"/>
    </row>
    <row r="875" spans="1:5">
      <c r="A875" s="137"/>
      <c r="B875" s="137"/>
      <c r="C875" s="126"/>
      <c r="D875" s="139"/>
      <c r="E875" s="139"/>
    </row>
    <row r="876" spans="1:5">
      <c r="A876" s="137"/>
      <c r="B876" s="137"/>
      <c r="C876" s="126"/>
      <c r="D876" s="139"/>
      <c r="E876" s="139"/>
    </row>
    <row r="877" spans="1:5">
      <c r="A877" s="137"/>
      <c r="B877" s="137"/>
      <c r="C877" s="126"/>
      <c r="D877" s="139"/>
      <c r="E877" s="139"/>
    </row>
    <row r="878" spans="1:5">
      <c r="A878" s="137"/>
      <c r="B878" s="137"/>
      <c r="C878" s="126"/>
      <c r="D878" s="139"/>
      <c r="E878" s="139"/>
    </row>
    <row r="879" spans="1:5">
      <c r="A879" s="137"/>
      <c r="B879" s="137"/>
      <c r="C879" s="126"/>
      <c r="D879" s="139"/>
      <c r="E879" s="139"/>
    </row>
    <row r="880" spans="1:5">
      <c r="A880" s="137"/>
      <c r="B880" s="137"/>
      <c r="C880" s="126"/>
      <c r="D880" s="139"/>
      <c r="E880" s="139"/>
    </row>
    <row r="881" spans="1:5">
      <c r="A881" s="137"/>
      <c r="B881" s="137"/>
      <c r="C881" s="126"/>
      <c r="D881" s="139"/>
      <c r="E881" s="139"/>
    </row>
    <row r="882" spans="1:5">
      <c r="A882" s="137"/>
      <c r="B882" s="137"/>
      <c r="C882" s="126"/>
      <c r="D882" s="139"/>
      <c r="E882" s="139"/>
    </row>
    <row r="883" spans="1:5">
      <c r="A883" s="137"/>
      <c r="B883" s="137"/>
      <c r="C883" s="126"/>
      <c r="D883" s="139"/>
      <c r="E883" s="139"/>
    </row>
    <row r="884" spans="1:5">
      <c r="A884" s="137"/>
      <c r="B884" s="137"/>
      <c r="C884" s="126"/>
      <c r="D884" s="139"/>
      <c r="E884" s="139"/>
    </row>
    <row r="885" spans="1:5">
      <c r="A885" s="137"/>
      <c r="B885" s="137"/>
      <c r="C885" s="126"/>
      <c r="D885" s="139"/>
      <c r="E885" s="139"/>
    </row>
    <row r="886" spans="1:5">
      <c r="A886" s="137"/>
      <c r="B886" s="137"/>
      <c r="C886" s="126"/>
      <c r="D886" s="139"/>
      <c r="E886" s="139"/>
    </row>
    <row r="887" spans="1:5">
      <c r="A887" s="137"/>
      <c r="B887" s="137"/>
      <c r="C887" s="126"/>
      <c r="D887" s="139"/>
      <c r="E887" s="139"/>
    </row>
    <row r="888" spans="1:5">
      <c r="A888" s="137"/>
      <c r="B888" s="137"/>
      <c r="C888" s="126"/>
      <c r="D888" s="139"/>
      <c r="E888" s="139"/>
    </row>
    <row r="889" spans="1:5">
      <c r="A889" s="137"/>
      <c r="B889" s="137"/>
      <c r="C889" s="126"/>
      <c r="D889" s="139"/>
      <c r="E889" s="139"/>
    </row>
    <row r="890" spans="1:5">
      <c r="A890" s="137"/>
      <c r="B890" s="137"/>
      <c r="C890" s="126"/>
      <c r="D890" s="139"/>
      <c r="E890" s="139"/>
    </row>
    <row r="891" spans="1:5">
      <c r="A891" s="137"/>
      <c r="B891" s="137"/>
      <c r="C891" s="126"/>
      <c r="D891" s="139"/>
      <c r="E891" s="139"/>
    </row>
    <row r="892" spans="1:5">
      <c r="A892" s="137"/>
      <c r="B892" s="137"/>
      <c r="C892" s="126"/>
      <c r="D892" s="139"/>
      <c r="E892" s="139"/>
    </row>
    <row r="893" spans="1:5">
      <c r="A893" s="137"/>
      <c r="B893" s="137"/>
      <c r="C893" s="126"/>
      <c r="D893" s="139"/>
      <c r="E893" s="139"/>
    </row>
    <row r="894" spans="1:5">
      <c r="A894" s="137"/>
      <c r="B894" s="137"/>
      <c r="C894" s="126"/>
      <c r="D894" s="139"/>
      <c r="E894" s="139"/>
    </row>
    <row r="895" spans="1:5">
      <c r="A895" s="137"/>
      <c r="B895" s="137"/>
      <c r="C895" s="126"/>
      <c r="D895" s="139"/>
      <c r="E895" s="139"/>
    </row>
    <row r="896" spans="1:5">
      <c r="A896" s="137"/>
      <c r="B896" s="137"/>
      <c r="C896" s="126"/>
      <c r="D896" s="139"/>
      <c r="E896" s="139"/>
    </row>
    <row r="897" spans="1:5">
      <c r="A897" s="137"/>
      <c r="B897" s="137"/>
      <c r="C897" s="126"/>
      <c r="D897" s="139"/>
      <c r="E897" s="139"/>
    </row>
    <row r="898" spans="1:5">
      <c r="A898" s="137"/>
      <c r="B898" s="137"/>
      <c r="C898" s="126"/>
      <c r="D898" s="139"/>
      <c r="E898" s="139"/>
    </row>
    <row r="899" spans="1:5">
      <c r="A899" s="137"/>
      <c r="B899" s="137"/>
      <c r="C899" s="126"/>
      <c r="D899" s="139"/>
      <c r="E899" s="139"/>
    </row>
    <row r="900" spans="1:5">
      <c r="A900" s="137"/>
      <c r="B900" s="137"/>
      <c r="C900" s="126"/>
      <c r="D900" s="139"/>
      <c r="E900" s="139"/>
    </row>
    <row r="901" spans="1:5">
      <c r="A901" s="137"/>
      <c r="B901" s="137"/>
      <c r="C901" s="126"/>
      <c r="D901" s="139"/>
      <c r="E901" s="139"/>
    </row>
    <row r="902" spans="1:5">
      <c r="A902" s="137"/>
      <c r="B902" s="137"/>
      <c r="C902" s="126"/>
      <c r="D902" s="139"/>
      <c r="E902" s="139"/>
    </row>
    <row r="903" spans="1:5">
      <c r="A903" s="137"/>
      <c r="B903" s="137"/>
      <c r="C903" s="126"/>
      <c r="D903" s="139"/>
      <c r="E903" s="139"/>
    </row>
    <row r="904" spans="1:5">
      <c r="A904" s="137"/>
      <c r="B904" s="137"/>
      <c r="C904" s="126"/>
      <c r="D904" s="139"/>
      <c r="E904" s="139"/>
    </row>
    <row r="905" spans="1:5">
      <c r="A905" s="137"/>
      <c r="B905" s="137"/>
      <c r="C905" s="126"/>
      <c r="D905" s="139"/>
      <c r="E905" s="139"/>
    </row>
    <row r="906" spans="1:5">
      <c r="A906" s="137"/>
      <c r="B906" s="137"/>
      <c r="C906" s="126"/>
      <c r="D906" s="139"/>
      <c r="E906" s="139"/>
    </row>
    <row r="907" spans="1:5">
      <c r="A907" s="137"/>
      <c r="B907" s="137"/>
      <c r="C907" s="126"/>
      <c r="D907" s="139"/>
      <c r="E907" s="139"/>
    </row>
    <row r="908" spans="1:5">
      <c r="A908" s="137"/>
      <c r="B908" s="137"/>
      <c r="C908" s="126"/>
      <c r="D908" s="139"/>
      <c r="E908" s="139"/>
    </row>
    <row r="909" spans="1:5">
      <c r="A909" s="137"/>
      <c r="B909" s="137"/>
      <c r="C909" s="126"/>
      <c r="D909" s="139"/>
      <c r="E909" s="139"/>
    </row>
    <row r="910" spans="1:5">
      <c r="A910" s="137"/>
      <c r="B910" s="137"/>
      <c r="C910" s="126"/>
      <c r="D910" s="139"/>
      <c r="E910" s="139"/>
    </row>
    <row r="911" spans="1:5">
      <c r="A911" s="137"/>
      <c r="B911" s="137"/>
      <c r="C911" s="126"/>
      <c r="D911" s="139"/>
      <c r="E911" s="139"/>
    </row>
    <row r="912" spans="1:5">
      <c r="A912" s="137"/>
      <c r="B912" s="137"/>
      <c r="C912" s="126"/>
      <c r="D912" s="139"/>
      <c r="E912" s="139"/>
    </row>
    <row r="913" spans="1:5">
      <c r="A913" s="137"/>
      <c r="B913" s="137"/>
      <c r="C913" s="126"/>
      <c r="D913" s="139"/>
      <c r="E913" s="139"/>
    </row>
    <row r="914" spans="1:5">
      <c r="A914" s="137"/>
      <c r="B914" s="137"/>
      <c r="C914" s="126"/>
      <c r="D914" s="139"/>
      <c r="E914" s="139"/>
    </row>
    <row r="915" spans="1:5">
      <c r="A915" s="137"/>
      <c r="B915" s="137"/>
      <c r="C915" s="126"/>
      <c r="D915" s="139"/>
      <c r="E915" s="139"/>
    </row>
    <row r="916" spans="1:5">
      <c r="A916" s="137"/>
      <c r="B916" s="137"/>
      <c r="C916" s="126"/>
      <c r="D916" s="139"/>
      <c r="E916" s="139"/>
    </row>
    <row r="917" spans="1:5">
      <c r="A917" s="137"/>
      <c r="B917" s="137"/>
      <c r="C917" s="126"/>
      <c r="D917" s="139"/>
      <c r="E917" s="139"/>
    </row>
    <row r="918" spans="1:5">
      <c r="A918" s="137"/>
      <c r="B918" s="137"/>
      <c r="C918" s="126"/>
      <c r="D918" s="139"/>
      <c r="E918" s="139"/>
    </row>
    <row r="919" spans="1:5">
      <c r="A919" s="137"/>
      <c r="B919" s="137"/>
      <c r="C919" s="126"/>
      <c r="D919" s="139"/>
      <c r="E919" s="139"/>
    </row>
    <row r="920" spans="1:5">
      <c r="A920" s="137"/>
      <c r="B920" s="137"/>
      <c r="C920" s="126"/>
      <c r="D920" s="139"/>
      <c r="E920" s="139"/>
    </row>
    <row r="921" spans="1:5">
      <c r="A921" s="137"/>
      <c r="B921" s="137"/>
      <c r="C921" s="126"/>
      <c r="D921" s="139"/>
      <c r="E921" s="139"/>
    </row>
    <row r="922" spans="1:5">
      <c r="A922" s="137"/>
      <c r="B922" s="137"/>
      <c r="C922" s="126"/>
      <c r="D922" s="139"/>
      <c r="E922" s="139"/>
    </row>
    <row r="923" spans="1:5">
      <c r="A923" s="137"/>
      <c r="B923" s="137"/>
      <c r="C923" s="126"/>
      <c r="D923" s="139"/>
      <c r="E923" s="139"/>
    </row>
    <row r="924" spans="1:5">
      <c r="A924" s="137"/>
      <c r="B924" s="137"/>
      <c r="C924" s="126"/>
      <c r="D924" s="139"/>
      <c r="E924" s="139"/>
    </row>
    <row r="925" spans="1:5">
      <c r="A925" s="137"/>
      <c r="B925" s="137"/>
      <c r="C925" s="126"/>
      <c r="D925" s="139"/>
      <c r="E925" s="139"/>
    </row>
    <row r="926" spans="1:5">
      <c r="A926" s="137"/>
      <c r="B926" s="137"/>
      <c r="C926" s="126"/>
      <c r="D926" s="139"/>
      <c r="E926" s="139"/>
    </row>
    <row r="927" spans="1:5">
      <c r="A927" s="137"/>
      <c r="B927" s="137"/>
      <c r="C927" s="126"/>
      <c r="D927" s="139"/>
      <c r="E927" s="139"/>
    </row>
    <row r="928" spans="1:5">
      <c r="A928" s="137"/>
      <c r="B928" s="137"/>
      <c r="C928" s="126"/>
      <c r="D928" s="139"/>
      <c r="E928" s="139"/>
    </row>
    <row r="929" spans="1:5">
      <c r="A929" s="137"/>
      <c r="B929" s="137"/>
      <c r="C929" s="126"/>
      <c r="D929" s="139"/>
      <c r="E929" s="139"/>
    </row>
    <row r="930" spans="1:5">
      <c r="A930" s="137"/>
      <c r="B930" s="137"/>
      <c r="C930" s="126"/>
      <c r="D930" s="139"/>
      <c r="E930" s="139"/>
    </row>
    <row r="931" spans="1:5">
      <c r="A931" s="137"/>
      <c r="B931" s="137"/>
      <c r="C931" s="126"/>
      <c r="D931" s="139"/>
      <c r="E931" s="139"/>
    </row>
    <row r="932" spans="1:5">
      <c r="A932" s="137"/>
      <c r="B932" s="137"/>
      <c r="C932" s="126"/>
      <c r="D932" s="139"/>
      <c r="E932" s="139"/>
    </row>
    <row r="933" spans="1:5">
      <c r="A933" s="137"/>
      <c r="B933" s="137"/>
      <c r="C933" s="126"/>
      <c r="D933" s="139"/>
      <c r="E933" s="139"/>
    </row>
    <row r="934" spans="1:5">
      <c r="A934" s="137"/>
      <c r="B934" s="137"/>
      <c r="C934" s="126"/>
      <c r="D934" s="139"/>
      <c r="E934" s="139"/>
    </row>
    <row r="935" spans="1:5">
      <c r="A935" s="137"/>
      <c r="B935" s="137"/>
      <c r="C935" s="126"/>
      <c r="D935" s="139"/>
      <c r="E935" s="139"/>
    </row>
    <row r="936" spans="1:5">
      <c r="A936" s="137"/>
      <c r="B936" s="137"/>
      <c r="C936" s="126"/>
      <c r="D936" s="139"/>
      <c r="E936" s="139"/>
    </row>
    <row r="937" spans="1:5">
      <c r="A937" s="137"/>
      <c r="B937" s="137"/>
      <c r="C937" s="126"/>
      <c r="D937" s="139"/>
      <c r="E937" s="139"/>
    </row>
    <row r="938" spans="1:5">
      <c r="A938" s="137"/>
      <c r="B938" s="137"/>
      <c r="C938" s="126"/>
      <c r="D938" s="139"/>
      <c r="E938" s="139"/>
    </row>
    <row r="939" spans="1:5">
      <c r="A939" s="137"/>
      <c r="B939" s="137"/>
      <c r="C939" s="126"/>
      <c r="D939" s="139"/>
      <c r="E939" s="139"/>
    </row>
    <row r="940" spans="1:5">
      <c r="A940" s="137"/>
      <c r="B940" s="137"/>
      <c r="C940" s="126"/>
      <c r="D940" s="139"/>
      <c r="E940" s="139"/>
    </row>
    <row r="941" spans="1:5">
      <c r="A941" s="137"/>
      <c r="B941" s="137"/>
      <c r="C941" s="126"/>
      <c r="D941" s="139"/>
      <c r="E941" s="139"/>
    </row>
    <row r="942" spans="1:5">
      <c r="A942" s="137"/>
      <c r="B942" s="137"/>
      <c r="C942" s="126"/>
      <c r="D942" s="139"/>
      <c r="E942" s="139"/>
    </row>
    <row r="943" spans="1:5">
      <c r="A943" s="137"/>
      <c r="B943" s="137"/>
      <c r="C943" s="126"/>
      <c r="D943" s="139"/>
      <c r="E943" s="139"/>
    </row>
    <row r="944" spans="1:5">
      <c r="A944" s="137"/>
      <c r="B944" s="137"/>
      <c r="C944" s="126"/>
      <c r="D944" s="139"/>
      <c r="E944" s="139"/>
    </row>
    <row r="945" spans="1:5">
      <c r="A945" s="137"/>
      <c r="B945" s="137"/>
      <c r="C945" s="126"/>
      <c r="D945" s="139"/>
      <c r="E945" s="139"/>
    </row>
    <row r="946" spans="1:5">
      <c r="A946" s="137"/>
      <c r="B946" s="137"/>
      <c r="C946" s="126"/>
      <c r="D946" s="139"/>
      <c r="E946" s="139"/>
    </row>
    <row r="947" spans="1:5">
      <c r="A947" s="137"/>
      <c r="B947" s="137"/>
      <c r="C947" s="126"/>
      <c r="D947" s="139"/>
      <c r="E947" s="139"/>
    </row>
    <row r="948" spans="1:5">
      <c r="A948" s="137"/>
      <c r="B948" s="137"/>
      <c r="C948" s="126"/>
      <c r="D948" s="139"/>
      <c r="E948" s="139"/>
    </row>
    <row r="949" spans="1:5">
      <c r="A949" s="137"/>
      <c r="B949" s="137"/>
      <c r="C949" s="126"/>
      <c r="D949" s="139"/>
      <c r="E949" s="139"/>
    </row>
    <row r="950" spans="1:5">
      <c r="A950" s="137"/>
      <c r="B950" s="137"/>
      <c r="C950" s="126"/>
      <c r="D950" s="139"/>
      <c r="E950" s="139"/>
    </row>
    <row r="951" spans="1:5">
      <c r="A951" s="137"/>
      <c r="B951" s="137"/>
      <c r="C951" s="126"/>
      <c r="D951" s="139"/>
      <c r="E951" s="139"/>
    </row>
    <row r="952" spans="1:5">
      <c r="A952" s="137"/>
      <c r="B952" s="137"/>
      <c r="C952" s="126"/>
      <c r="D952" s="139"/>
      <c r="E952" s="139"/>
    </row>
    <row r="953" spans="1:5">
      <c r="A953" s="137"/>
      <c r="B953" s="137"/>
      <c r="C953" s="126"/>
      <c r="D953" s="139"/>
      <c r="E953" s="139"/>
    </row>
    <row r="954" spans="1:5">
      <c r="A954" s="137"/>
      <c r="B954" s="137"/>
      <c r="C954" s="126"/>
      <c r="D954" s="139"/>
      <c r="E954" s="139"/>
    </row>
    <row r="955" spans="1:5">
      <c r="A955" s="137"/>
      <c r="B955" s="137"/>
      <c r="C955" s="126"/>
      <c r="D955" s="139"/>
      <c r="E955" s="139"/>
    </row>
    <row r="956" spans="1:5">
      <c r="A956" s="137"/>
      <c r="B956" s="137"/>
      <c r="C956" s="126"/>
      <c r="D956" s="139"/>
      <c r="E956" s="139"/>
    </row>
    <row r="957" spans="1:5">
      <c r="A957" s="137"/>
      <c r="B957" s="137"/>
      <c r="C957" s="126"/>
      <c r="D957" s="139"/>
      <c r="E957" s="139"/>
    </row>
    <row r="958" spans="1:5">
      <c r="A958" s="137"/>
      <c r="B958" s="137"/>
      <c r="C958" s="126"/>
      <c r="D958" s="139"/>
      <c r="E958" s="139"/>
    </row>
    <row r="959" spans="1:5">
      <c r="A959" s="137"/>
      <c r="B959" s="137"/>
      <c r="C959" s="126"/>
      <c r="D959" s="139"/>
      <c r="E959" s="139"/>
    </row>
    <row r="960" spans="1:5">
      <c r="A960" s="137"/>
      <c r="B960" s="137"/>
      <c r="C960" s="126"/>
      <c r="D960" s="139"/>
      <c r="E960" s="139"/>
    </row>
    <row r="961" spans="1:5">
      <c r="A961" s="137"/>
      <c r="B961" s="137"/>
      <c r="C961" s="126"/>
      <c r="D961" s="139"/>
      <c r="E961" s="139"/>
    </row>
    <row r="962" spans="1:5">
      <c r="A962" s="137"/>
      <c r="B962" s="137"/>
      <c r="C962" s="126"/>
      <c r="D962" s="139"/>
      <c r="E962" s="139"/>
    </row>
    <row r="963" spans="1:5">
      <c r="A963" s="137"/>
      <c r="B963" s="137"/>
      <c r="C963" s="126"/>
      <c r="D963" s="139"/>
      <c r="E963" s="139"/>
    </row>
    <row r="964" spans="1:5">
      <c r="A964" s="137"/>
      <c r="B964" s="137"/>
      <c r="C964" s="126"/>
      <c r="D964" s="139"/>
      <c r="E964" s="139"/>
    </row>
    <row r="965" spans="1:5">
      <c r="A965" s="137"/>
      <c r="B965" s="137"/>
      <c r="C965" s="126"/>
      <c r="D965" s="139"/>
      <c r="E965" s="139"/>
    </row>
    <row r="966" spans="1:5">
      <c r="A966" s="137"/>
      <c r="B966" s="137"/>
      <c r="C966" s="126"/>
      <c r="D966" s="139"/>
      <c r="E966" s="139"/>
    </row>
    <row r="967" spans="1:5">
      <c r="A967" s="137"/>
      <c r="B967" s="137"/>
      <c r="C967" s="126"/>
      <c r="D967" s="139"/>
      <c r="E967" s="139"/>
    </row>
    <row r="968" spans="1:5">
      <c r="A968" s="137"/>
      <c r="B968" s="137"/>
      <c r="C968" s="126"/>
      <c r="D968" s="139"/>
      <c r="E968" s="139"/>
    </row>
    <row r="969" spans="1:5">
      <c r="A969" s="137"/>
      <c r="B969" s="137"/>
      <c r="C969" s="126"/>
      <c r="D969" s="139"/>
      <c r="E969" s="139"/>
    </row>
  </sheetData>
  <mergeCells count="7">
    <mergeCell ref="B52:C52"/>
    <mergeCell ref="A46:A50"/>
    <mergeCell ref="A1:E1"/>
    <mergeCell ref="D2:D3"/>
    <mergeCell ref="E2:E3"/>
    <mergeCell ref="A4:A31"/>
    <mergeCell ref="A33:A44"/>
  </mergeCells>
  <phoneticPr fontId="0" type="noConversion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176"/>
  <sheetViews>
    <sheetView workbookViewId="0">
      <selection activeCell="C2" sqref="C2"/>
    </sheetView>
  </sheetViews>
  <sheetFormatPr baseColWidth="10" defaultColWidth="11.453125" defaultRowHeight="12"/>
  <cols>
    <col min="1" max="1" width="4.54296875" style="37" customWidth="1"/>
    <col min="2" max="2" width="4.81640625" style="37" customWidth="1"/>
    <col min="3" max="3" width="51.54296875" style="37" bestFit="1" customWidth="1"/>
    <col min="4" max="4" width="17.1796875" style="57" bestFit="1" customWidth="1"/>
    <col min="5" max="5" width="19" style="57" customWidth="1"/>
    <col min="6" max="6" width="17.26953125" style="57" customWidth="1"/>
    <col min="7" max="7" width="17.54296875" style="57" customWidth="1"/>
    <col min="8" max="8" width="2.453125" style="37" customWidth="1"/>
    <col min="9" max="16384" width="11.453125" style="37"/>
  </cols>
  <sheetData>
    <row r="1" spans="1:8">
      <c r="C1" s="540" t="s">
        <v>110</v>
      </c>
      <c r="D1" s="541"/>
      <c r="E1" s="541"/>
      <c r="F1" s="541"/>
      <c r="G1" s="542"/>
    </row>
    <row r="2" spans="1:8">
      <c r="A2" s="38"/>
      <c r="B2" s="38"/>
      <c r="C2" s="38" t="s">
        <v>1</v>
      </c>
      <c r="D2" s="39"/>
      <c r="E2" s="543" t="s">
        <v>459</v>
      </c>
      <c r="F2" s="543"/>
      <c r="G2" s="543"/>
      <c r="H2" s="40"/>
    </row>
    <row r="3" spans="1:8" ht="15.75" customHeight="1">
      <c r="A3" s="1"/>
      <c r="B3" s="1"/>
      <c r="C3" s="544" t="s">
        <v>111</v>
      </c>
      <c r="D3" s="547" t="s">
        <v>112</v>
      </c>
      <c r="E3" s="548"/>
      <c r="F3" s="549" t="s">
        <v>113</v>
      </c>
      <c r="G3" s="549" t="s">
        <v>114</v>
      </c>
      <c r="H3" s="40"/>
    </row>
    <row r="4" spans="1:8" ht="14.25" customHeight="1">
      <c r="A4" s="1"/>
      <c r="B4" s="1"/>
      <c r="C4" s="545"/>
      <c r="D4" s="549" t="s">
        <v>115</v>
      </c>
      <c r="E4" s="549" t="s">
        <v>116</v>
      </c>
      <c r="F4" s="550"/>
      <c r="G4" s="550"/>
      <c r="H4" s="40"/>
    </row>
    <row r="5" spans="1:8" ht="14.25" customHeight="1">
      <c r="A5" s="1"/>
      <c r="B5" s="1"/>
      <c r="C5" s="545"/>
      <c r="D5" s="550"/>
      <c r="E5" s="550"/>
      <c r="F5" s="550"/>
      <c r="G5" s="550"/>
      <c r="H5" s="40"/>
    </row>
    <row r="6" spans="1:8" ht="14.25" customHeight="1">
      <c r="A6" s="1"/>
      <c r="B6" s="1"/>
      <c r="C6" s="546"/>
      <c r="D6" s="41" t="s">
        <v>117</v>
      </c>
      <c r="E6" s="41" t="s">
        <v>118</v>
      </c>
      <c r="F6" s="41" t="s">
        <v>119</v>
      </c>
      <c r="G6" s="551"/>
      <c r="H6" s="42"/>
    </row>
    <row r="7" spans="1:8" ht="13.15" customHeight="1">
      <c r="A7" s="537" t="s">
        <v>120</v>
      </c>
      <c r="B7" s="43" t="s">
        <v>121</v>
      </c>
      <c r="C7" s="44" t="s">
        <v>122</v>
      </c>
      <c r="D7" s="45"/>
      <c r="E7" s="46"/>
      <c r="F7" s="45"/>
      <c r="G7" s="47"/>
      <c r="H7" s="38"/>
    </row>
    <row r="8" spans="1:8" ht="15.75" customHeight="1">
      <c r="A8" s="538"/>
      <c r="B8" s="48"/>
      <c r="C8" s="49" t="s">
        <v>123</v>
      </c>
      <c r="D8" s="195">
        <v>38998492.5</v>
      </c>
      <c r="E8" s="196"/>
      <c r="F8" s="195">
        <f>+D8</f>
        <v>38998492.5</v>
      </c>
      <c r="G8" s="195">
        <v>176259.72</v>
      </c>
      <c r="H8" s="38"/>
    </row>
    <row r="9" spans="1:8" ht="14.25" customHeight="1">
      <c r="A9" s="538"/>
      <c r="B9" s="48"/>
      <c r="C9" s="49" t="s">
        <v>124</v>
      </c>
      <c r="D9" s="197">
        <v>1833176094.29</v>
      </c>
      <c r="E9" s="196"/>
      <c r="F9" s="195">
        <f>+D9</f>
        <v>1833176094.29</v>
      </c>
      <c r="G9" s="195">
        <v>1654913527.6700001</v>
      </c>
      <c r="H9" s="38"/>
    </row>
    <row r="10" spans="1:8">
      <c r="A10" s="538"/>
      <c r="B10" s="48"/>
      <c r="C10" s="50" t="s">
        <v>125</v>
      </c>
      <c r="D10" s="198">
        <v>1872174586.79</v>
      </c>
      <c r="E10" s="198">
        <v>0</v>
      </c>
      <c r="F10" s="199">
        <f>+F9+F8</f>
        <v>1872174586.79</v>
      </c>
      <c r="G10" s="199">
        <f>+G9+G8</f>
        <v>1655089787.3900001</v>
      </c>
      <c r="H10" s="38"/>
    </row>
    <row r="11" spans="1:8">
      <c r="A11" s="538"/>
      <c r="B11" s="48"/>
      <c r="C11" s="49" t="s">
        <v>126</v>
      </c>
      <c r="D11" s="200">
        <v>427509.7</v>
      </c>
      <c r="E11" s="196"/>
      <c r="F11" s="195">
        <f>+D11+E11</f>
        <v>427509.7</v>
      </c>
      <c r="G11" s="195">
        <v>-410443.56</v>
      </c>
      <c r="H11" s="38"/>
    </row>
    <row r="12" spans="1:8">
      <c r="A12" s="538"/>
      <c r="B12" s="48"/>
      <c r="C12" s="49" t="s">
        <v>127</v>
      </c>
      <c r="D12" s="195">
        <v>852000</v>
      </c>
      <c r="E12" s="196"/>
      <c r="F12" s="195">
        <f>+D12+E12</f>
        <v>852000</v>
      </c>
      <c r="G12" s="195">
        <v>0</v>
      </c>
      <c r="H12" s="38"/>
    </row>
    <row r="13" spans="1:8">
      <c r="A13" s="538"/>
      <c r="B13" s="48"/>
      <c r="C13" s="49" t="s">
        <v>128</v>
      </c>
      <c r="D13" s="195"/>
      <c r="E13" s="196"/>
      <c r="F13" s="195">
        <f>+D13+E13</f>
        <v>0</v>
      </c>
      <c r="G13" s="195">
        <v>0</v>
      </c>
      <c r="H13" s="38"/>
    </row>
    <row r="14" spans="1:8">
      <c r="A14" s="538"/>
      <c r="B14" s="48"/>
      <c r="C14" s="49" t="s">
        <v>129</v>
      </c>
      <c r="D14" s="195"/>
      <c r="E14" s="196"/>
      <c r="F14" s="195">
        <f>+D14+E14</f>
        <v>0</v>
      </c>
      <c r="G14" s="195">
        <v>0</v>
      </c>
      <c r="H14" s="38"/>
    </row>
    <row r="15" spans="1:8">
      <c r="A15" s="538"/>
      <c r="B15" s="48"/>
      <c r="C15" s="49" t="s">
        <v>130</v>
      </c>
      <c r="D15" s="195">
        <v>417926.7</v>
      </c>
      <c r="E15" s="196">
        <v>90862.65</v>
      </c>
      <c r="F15" s="195">
        <f>+D15+E15</f>
        <v>508789.35</v>
      </c>
      <c r="G15" s="195">
        <v>186223.9</v>
      </c>
      <c r="H15" s="38"/>
    </row>
    <row r="16" spans="1:8">
      <c r="A16" s="538"/>
      <c r="B16" s="51"/>
      <c r="C16" s="4" t="s">
        <v>131</v>
      </c>
      <c r="D16" s="201">
        <f>SUM(D10:D15)</f>
        <v>1873872023.1900001</v>
      </c>
      <c r="E16" s="201">
        <f>SUM(E10:E15)</f>
        <v>90862.65</v>
      </c>
      <c r="F16" s="201">
        <f>SUM(F10:F15)</f>
        <v>1873962885.8399999</v>
      </c>
      <c r="G16" s="201">
        <f>SUM(G10:G15)</f>
        <v>1654865567.7300003</v>
      </c>
      <c r="H16" s="1"/>
    </row>
    <row r="17" spans="1:8">
      <c r="A17" s="538"/>
      <c r="B17" s="43" t="s">
        <v>132</v>
      </c>
      <c r="C17" s="52" t="s">
        <v>133</v>
      </c>
      <c r="D17" s="195"/>
      <c r="E17" s="202"/>
      <c r="F17" s="203"/>
      <c r="G17" s="204"/>
      <c r="H17" s="38"/>
    </row>
    <row r="18" spans="1:8">
      <c r="A18" s="538"/>
      <c r="B18" s="48"/>
      <c r="C18" s="53" t="s">
        <v>134</v>
      </c>
      <c r="D18" s="195">
        <v>33427670.399999999</v>
      </c>
      <c r="E18" s="196"/>
      <c r="F18" s="195">
        <f t="shared" ref="F18:F24" si="0">+D18+E18</f>
        <v>33427670.399999999</v>
      </c>
      <c r="G18" s="195">
        <v>13196.23</v>
      </c>
      <c r="H18" s="38"/>
    </row>
    <row r="19" spans="1:8">
      <c r="A19" s="538"/>
      <c r="B19" s="48"/>
      <c r="C19" s="53" t="s">
        <v>135</v>
      </c>
      <c r="D19" s="195">
        <v>543518371.90999997</v>
      </c>
      <c r="E19" s="196"/>
      <c r="F19" s="195">
        <f>+D19+E19</f>
        <v>543518371.90999997</v>
      </c>
      <c r="G19" s="195">
        <v>480038825.93000001</v>
      </c>
      <c r="H19" s="38"/>
    </row>
    <row r="20" spans="1:8">
      <c r="A20" s="538"/>
      <c r="B20" s="48"/>
      <c r="C20" s="53" t="s">
        <v>136</v>
      </c>
      <c r="D20" s="205">
        <v>481235040.17000002</v>
      </c>
      <c r="E20" s="196"/>
      <c r="F20" s="195">
        <f>+D20+E20</f>
        <v>481235040.17000002</v>
      </c>
      <c r="G20" s="195">
        <v>421011602.01999998</v>
      </c>
      <c r="H20" s="38"/>
    </row>
    <row r="21" spans="1:8">
      <c r="A21" s="538"/>
      <c r="B21" s="48"/>
      <c r="C21" s="53" t="s">
        <v>137</v>
      </c>
      <c r="D21" s="205">
        <v>163167780.42999995</v>
      </c>
      <c r="E21" s="196">
        <v>203977.4</v>
      </c>
      <c r="F21" s="195">
        <f t="shared" si="0"/>
        <v>163371757.82999995</v>
      </c>
      <c r="G21" s="195">
        <v>147412501.62</v>
      </c>
      <c r="H21" s="38"/>
    </row>
    <row r="22" spans="1:8">
      <c r="A22" s="538"/>
      <c r="B22" s="48"/>
      <c r="C22" s="53" t="s">
        <v>138</v>
      </c>
      <c r="D22" s="205">
        <v>196195389.52000001</v>
      </c>
      <c r="E22" s="196"/>
      <c r="F22" s="195">
        <f t="shared" si="0"/>
        <v>196195389.52000001</v>
      </c>
      <c r="G22" s="195">
        <v>177529095.9499999</v>
      </c>
      <c r="H22" s="38"/>
    </row>
    <row r="23" spans="1:8">
      <c r="A23" s="538"/>
      <c r="B23" s="48"/>
      <c r="C23" s="53" t="s">
        <v>139</v>
      </c>
      <c r="D23" s="195">
        <v>1375320.44</v>
      </c>
      <c r="E23" s="196"/>
      <c r="F23" s="195">
        <f t="shared" si="0"/>
        <v>1375320.44</v>
      </c>
      <c r="G23" s="195">
        <v>1375204.06</v>
      </c>
      <c r="H23" s="38"/>
    </row>
    <row r="24" spans="1:8">
      <c r="A24" s="538"/>
      <c r="B24" s="48"/>
      <c r="C24" s="54" t="s">
        <v>140</v>
      </c>
      <c r="D24" s="205">
        <v>153858763.55000001</v>
      </c>
      <c r="E24" s="206"/>
      <c r="F24" s="195">
        <f t="shared" si="0"/>
        <v>153858763.55000001</v>
      </c>
      <c r="G24" s="195">
        <v>156592777.27000001</v>
      </c>
      <c r="H24" s="38"/>
    </row>
    <row r="25" spans="1:8">
      <c r="A25" s="538"/>
      <c r="B25" s="51"/>
      <c r="C25" s="4" t="s">
        <v>141</v>
      </c>
      <c r="D25" s="201">
        <f>SUM(D18:D24)</f>
        <v>1572778336.4199998</v>
      </c>
      <c r="E25" s="201">
        <f>SUM(E18:E24)</f>
        <v>203977.4</v>
      </c>
      <c r="F25" s="201">
        <f>SUM(F18:F24)</f>
        <v>1572982313.8199999</v>
      </c>
      <c r="G25" s="201">
        <f>SUM(G18:G24)</f>
        <v>1383973203.0799999</v>
      </c>
      <c r="H25" s="1"/>
    </row>
    <row r="26" spans="1:8">
      <c r="A26" s="539"/>
      <c r="B26" s="55" t="s">
        <v>142</v>
      </c>
      <c r="C26" s="5" t="s">
        <v>143</v>
      </c>
      <c r="D26" s="201"/>
      <c r="E26" s="201"/>
      <c r="F26" s="201">
        <f>+F16-F25</f>
        <v>300980572.01999998</v>
      </c>
      <c r="G26" s="201">
        <f>+G16-G25</f>
        <v>270892364.65000033</v>
      </c>
      <c r="H26" s="1"/>
    </row>
    <row r="27" spans="1:8" ht="13.15" customHeight="1">
      <c r="A27" s="537" t="s">
        <v>144</v>
      </c>
      <c r="B27" s="43" t="s">
        <v>145</v>
      </c>
      <c r="C27" s="44" t="s">
        <v>146</v>
      </c>
      <c r="D27" s="195"/>
      <c r="E27" s="202"/>
      <c r="F27" s="203"/>
      <c r="G27" s="204"/>
      <c r="H27" s="38"/>
    </row>
    <row r="28" spans="1:8" ht="15.75" customHeight="1">
      <c r="A28" s="538"/>
      <c r="B28" s="48"/>
      <c r="C28" s="49" t="s">
        <v>147</v>
      </c>
      <c r="D28" s="195">
        <v>1121298.71</v>
      </c>
      <c r="E28" s="196"/>
      <c r="F28" s="195">
        <f>+D28+E28</f>
        <v>1121298.71</v>
      </c>
      <c r="G28" s="195"/>
      <c r="H28" s="38"/>
    </row>
    <row r="29" spans="1:8" ht="14.25" customHeight="1">
      <c r="A29" s="538"/>
      <c r="B29" s="48"/>
      <c r="C29" s="49" t="s">
        <v>148</v>
      </c>
      <c r="D29" s="195">
        <v>2215247</v>
      </c>
      <c r="E29" s="196"/>
      <c r="F29" s="195">
        <f>+D29+E29</f>
        <v>2215247</v>
      </c>
      <c r="G29" s="195">
        <v>1452750.33</v>
      </c>
      <c r="H29" s="38"/>
    </row>
    <row r="30" spans="1:8">
      <c r="A30" s="538"/>
      <c r="B30" s="48"/>
      <c r="C30" s="49" t="s">
        <v>149</v>
      </c>
      <c r="D30" s="195">
        <v>2245628.5099999998</v>
      </c>
      <c r="E30" s="196"/>
      <c r="F30" s="195">
        <f>+D30</f>
        <v>2245628.5099999998</v>
      </c>
      <c r="G30" s="195">
        <v>630275.13</v>
      </c>
      <c r="H30" s="38"/>
    </row>
    <row r="31" spans="1:8">
      <c r="A31" s="538"/>
      <c r="B31" s="48"/>
      <c r="C31" s="49" t="s">
        <v>150</v>
      </c>
      <c r="D31" s="195">
        <v>129683.48</v>
      </c>
      <c r="E31" s="196"/>
      <c r="F31" s="195">
        <f>+D31</f>
        <v>129683.48</v>
      </c>
      <c r="G31" s="195">
        <v>207260.56</v>
      </c>
      <c r="H31" s="38"/>
    </row>
    <row r="32" spans="1:8">
      <c r="A32" s="538"/>
      <c r="B32" s="51"/>
      <c r="C32" s="3" t="s">
        <v>151</v>
      </c>
      <c r="D32" s="201">
        <f>SUM(D28:D31)</f>
        <v>5711857.7000000002</v>
      </c>
      <c r="E32" s="201">
        <f>SUM(E28:E31)</f>
        <v>0</v>
      </c>
      <c r="F32" s="201">
        <f>SUM(F28:F31)</f>
        <v>5711857.7000000002</v>
      </c>
      <c r="G32" s="201">
        <f>SUM(G28:G31)</f>
        <v>2290286.02</v>
      </c>
      <c r="H32" s="1"/>
    </row>
    <row r="33" spans="1:8">
      <c r="A33" s="538"/>
      <c r="B33" s="43" t="s">
        <v>152</v>
      </c>
      <c r="C33" s="2" t="s">
        <v>153</v>
      </c>
      <c r="D33" s="195"/>
      <c r="E33" s="196"/>
      <c r="F33" s="203"/>
      <c r="G33" s="203"/>
      <c r="H33" s="38"/>
    </row>
    <row r="34" spans="1:8">
      <c r="A34" s="538"/>
      <c r="B34" s="48"/>
      <c r="C34" s="49" t="s">
        <v>154</v>
      </c>
      <c r="D34" s="195">
        <v>23403944.440000001</v>
      </c>
      <c r="E34" s="196"/>
      <c r="F34" s="195">
        <f>+D34</f>
        <v>23403944.440000001</v>
      </c>
      <c r="G34" s="195">
        <v>19516665</v>
      </c>
      <c r="H34" s="38"/>
    </row>
    <row r="35" spans="1:8">
      <c r="A35" s="538"/>
      <c r="B35" s="48"/>
      <c r="C35" s="49" t="s">
        <v>155</v>
      </c>
      <c r="D35" s="195">
        <v>2825526.46</v>
      </c>
      <c r="E35" s="196"/>
      <c r="F35" s="195">
        <f>+D35+E35</f>
        <v>2825526.46</v>
      </c>
      <c r="G35" s="195">
        <v>695473.6</v>
      </c>
      <c r="H35" s="38"/>
    </row>
    <row r="36" spans="1:8">
      <c r="A36" s="538"/>
      <c r="B36" s="48"/>
      <c r="C36" s="49" t="s">
        <v>156</v>
      </c>
      <c r="D36" s="195"/>
      <c r="E36" s="196"/>
      <c r="F36" s="195">
        <f>+D36</f>
        <v>0</v>
      </c>
      <c r="G36" s="195">
        <v>0</v>
      </c>
      <c r="H36" s="38"/>
    </row>
    <row r="37" spans="1:8">
      <c r="A37" s="538"/>
      <c r="B37" s="48"/>
      <c r="C37" s="49" t="s">
        <v>157</v>
      </c>
      <c r="D37" s="195">
        <v>311992.52</v>
      </c>
      <c r="E37" s="196"/>
      <c r="F37" s="195">
        <f>+D37</f>
        <v>311992.52</v>
      </c>
      <c r="G37" s="195">
        <v>129683.48</v>
      </c>
      <c r="H37" s="38"/>
    </row>
    <row r="38" spans="1:8">
      <c r="A38" s="538"/>
      <c r="B38" s="51"/>
      <c r="C38" s="3" t="s">
        <v>158</v>
      </c>
      <c r="D38" s="201">
        <f>SUM(D34:D37)</f>
        <v>26541463.420000002</v>
      </c>
      <c r="E38" s="201">
        <f>SUM(E34:E37)</f>
        <v>0</v>
      </c>
      <c r="F38" s="201">
        <f>SUM(F34:F37)</f>
        <v>26541463.420000002</v>
      </c>
      <c r="G38" s="201">
        <f>SUM(G34:G37)</f>
        <v>20341822.080000002</v>
      </c>
      <c r="H38" s="1"/>
    </row>
    <row r="39" spans="1:8">
      <c r="A39" s="539"/>
      <c r="B39" s="55" t="s">
        <v>159</v>
      </c>
      <c r="C39" s="5" t="s">
        <v>160</v>
      </c>
      <c r="D39" s="201"/>
      <c r="E39" s="201"/>
      <c r="F39" s="201">
        <f>+F32-F38</f>
        <v>-20829605.720000003</v>
      </c>
      <c r="G39" s="201">
        <f>+G32-G38</f>
        <v>-18051536.060000002</v>
      </c>
      <c r="H39" s="1"/>
    </row>
    <row r="40" spans="1:8">
      <c r="A40" s="1"/>
      <c r="B40" s="1"/>
      <c r="C40" s="1"/>
      <c r="D40" s="207"/>
      <c r="E40" s="196"/>
      <c r="F40" s="208"/>
      <c r="G40" s="208"/>
      <c r="H40" s="1"/>
    </row>
    <row r="41" spans="1:8">
      <c r="A41" s="1"/>
      <c r="B41" s="55" t="s">
        <v>161</v>
      </c>
      <c r="C41" s="5" t="s">
        <v>162</v>
      </c>
      <c r="D41" s="201"/>
      <c r="E41" s="201"/>
      <c r="F41" s="201">
        <f>+F39+F26</f>
        <v>280150966.29999995</v>
      </c>
      <c r="G41" s="201">
        <f>+G39+G26</f>
        <v>252840828.59000033</v>
      </c>
      <c r="H41" s="1"/>
    </row>
    <row r="42" spans="1:8">
      <c r="A42" s="1"/>
      <c r="B42" s="40"/>
      <c r="C42" s="2"/>
      <c r="D42" s="207"/>
      <c r="E42" s="196"/>
      <c r="F42" s="209"/>
      <c r="G42" s="209"/>
      <c r="H42" s="1"/>
    </row>
    <row r="43" spans="1:8" ht="13.15" customHeight="1">
      <c r="A43" s="537" t="s">
        <v>163</v>
      </c>
      <c r="B43" s="43" t="s">
        <v>164</v>
      </c>
      <c r="C43" s="52" t="s">
        <v>165</v>
      </c>
      <c r="D43" s="210"/>
      <c r="E43" s="202"/>
      <c r="F43" s="203"/>
      <c r="G43" s="204"/>
      <c r="H43" s="38"/>
    </row>
    <row r="44" spans="1:8" ht="15.75" customHeight="1">
      <c r="A44" s="538"/>
      <c r="B44" s="48"/>
      <c r="C44" s="53" t="s">
        <v>166</v>
      </c>
      <c r="D44" s="195">
        <v>184485.82</v>
      </c>
      <c r="E44" s="196"/>
      <c r="F44" s="195">
        <f>+D44</f>
        <v>184485.82</v>
      </c>
      <c r="G44" s="195">
        <v>496649.78</v>
      </c>
      <c r="H44" s="38"/>
    </row>
    <row r="45" spans="1:8" ht="14.25" customHeight="1">
      <c r="A45" s="538"/>
      <c r="B45" s="48"/>
      <c r="C45" s="53" t="s">
        <v>167</v>
      </c>
      <c r="D45" s="195"/>
      <c r="E45" s="196"/>
      <c r="F45" s="195">
        <f t="shared" ref="F45:F48" si="1">+D45</f>
        <v>0</v>
      </c>
      <c r="G45" s="195">
        <v>0</v>
      </c>
      <c r="H45" s="38"/>
    </row>
    <row r="46" spans="1:8">
      <c r="A46" s="538"/>
      <c r="B46" s="48"/>
      <c r="C46" s="53" t="s">
        <v>168</v>
      </c>
      <c r="D46" s="195"/>
      <c r="E46" s="196"/>
      <c r="F46" s="195">
        <f t="shared" si="1"/>
        <v>0</v>
      </c>
      <c r="G46" s="195">
        <v>0</v>
      </c>
      <c r="H46" s="38"/>
    </row>
    <row r="47" spans="1:8">
      <c r="A47" s="538"/>
      <c r="B47" s="48"/>
      <c r="C47" s="53" t="s">
        <v>169</v>
      </c>
      <c r="D47" s="195">
        <v>6636349.4000000004</v>
      </c>
      <c r="E47" s="196"/>
      <c r="F47" s="195">
        <f t="shared" si="1"/>
        <v>6636349.4000000004</v>
      </c>
      <c r="G47" s="195">
        <v>5917981.4299999997</v>
      </c>
      <c r="H47" s="38"/>
    </row>
    <row r="48" spans="1:8">
      <c r="A48" s="538"/>
      <c r="B48" s="48"/>
      <c r="C48" s="53" t="s">
        <v>170</v>
      </c>
      <c r="D48" s="195">
        <v>4000000</v>
      </c>
      <c r="E48" s="196"/>
      <c r="F48" s="195">
        <f t="shared" si="1"/>
        <v>4000000</v>
      </c>
      <c r="G48" s="195">
        <v>0</v>
      </c>
      <c r="H48" s="38"/>
    </row>
    <row r="49" spans="1:8">
      <c r="A49" s="538"/>
      <c r="B49" s="51"/>
      <c r="C49" s="3" t="s">
        <v>171</v>
      </c>
      <c r="D49" s="201">
        <f>SUM(D44:D48)</f>
        <v>10820835.220000001</v>
      </c>
      <c r="E49" s="201"/>
      <c r="F49" s="201">
        <f>SUM(F44:F48)</f>
        <v>10820835.220000001</v>
      </c>
      <c r="G49" s="201">
        <f>SUM(G44:G48)</f>
        <v>6414631.21</v>
      </c>
      <c r="H49" s="1"/>
    </row>
    <row r="50" spans="1:8">
      <c r="A50" s="538"/>
      <c r="B50" s="43" t="s">
        <v>172</v>
      </c>
      <c r="C50" s="52" t="s">
        <v>173</v>
      </c>
      <c r="D50" s="203"/>
      <c r="E50" s="202"/>
      <c r="F50" s="203"/>
      <c r="G50" s="204"/>
      <c r="H50" s="38"/>
    </row>
    <row r="51" spans="1:8">
      <c r="A51" s="538"/>
      <c r="B51" s="48"/>
      <c r="C51" s="53" t="s">
        <v>174</v>
      </c>
      <c r="D51" s="195">
        <v>69749.78</v>
      </c>
      <c r="E51" s="196"/>
      <c r="F51" s="195">
        <f>+D51</f>
        <v>69749.78</v>
      </c>
      <c r="G51" s="195">
        <v>174828.69</v>
      </c>
      <c r="H51" s="38"/>
    </row>
    <row r="52" spans="1:8">
      <c r="A52" s="538"/>
      <c r="B52" s="48"/>
      <c r="C52" s="53" t="s">
        <v>175</v>
      </c>
      <c r="D52" s="195"/>
      <c r="E52" s="196"/>
      <c r="F52" s="195">
        <v>0</v>
      </c>
      <c r="G52" s="195">
        <v>0</v>
      </c>
      <c r="H52" s="38"/>
    </row>
    <row r="53" spans="1:8">
      <c r="A53" s="538"/>
      <c r="B53" s="48"/>
      <c r="C53" s="53" t="s">
        <v>176</v>
      </c>
      <c r="D53" s="195">
        <v>3829282.76</v>
      </c>
      <c r="E53" s="196"/>
      <c r="F53" s="195">
        <f>+D53+E53</f>
        <v>3829282.76</v>
      </c>
      <c r="G53" s="195">
        <v>2562021.2400000002</v>
      </c>
      <c r="H53" s="38"/>
    </row>
    <row r="54" spans="1:8">
      <c r="A54" s="538"/>
      <c r="B54" s="48"/>
      <c r="C54" s="53" t="s">
        <v>177</v>
      </c>
      <c r="D54" s="195"/>
      <c r="E54" s="196"/>
      <c r="F54" s="195">
        <f>+D54+E54</f>
        <v>0</v>
      </c>
      <c r="G54" s="195">
        <v>4000000</v>
      </c>
      <c r="H54" s="38"/>
    </row>
    <row r="55" spans="1:8">
      <c r="A55" s="538"/>
      <c r="B55" s="51"/>
      <c r="C55" s="3" t="s">
        <v>178</v>
      </c>
      <c r="D55" s="201">
        <f>SUM(D51:D54)</f>
        <v>3899032.5399999996</v>
      </c>
      <c r="E55" s="201">
        <f>SUM(E53:E54)</f>
        <v>0</v>
      </c>
      <c r="F55" s="201">
        <f>SUM(F51:F54)</f>
        <v>3899032.5399999996</v>
      </c>
      <c r="G55" s="201">
        <f>SUM(G51:G54)</f>
        <v>6736849.9299999997</v>
      </c>
      <c r="H55" s="1"/>
    </row>
    <row r="56" spans="1:8">
      <c r="A56" s="539"/>
      <c r="B56" s="55" t="s">
        <v>179</v>
      </c>
      <c r="C56" s="5" t="s">
        <v>180</v>
      </c>
      <c r="D56" s="211"/>
      <c r="E56" s="212"/>
      <c r="F56" s="201">
        <f>+F49-F55</f>
        <v>6921802.6800000016</v>
      </c>
      <c r="G56" s="201">
        <f>+G49-G55</f>
        <v>-322218.71999999974</v>
      </c>
      <c r="H56" s="1"/>
    </row>
    <row r="57" spans="1:8">
      <c r="A57" s="1"/>
      <c r="B57" s="1"/>
      <c r="C57" s="1"/>
      <c r="D57" s="208"/>
      <c r="E57" s="208"/>
      <c r="F57" s="208"/>
      <c r="G57" s="208"/>
      <c r="H57" s="1"/>
    </row>
    <row r="58" spans="1:8">
      <c r="A58" s="1"/>
      <c r="B58" s="55" t="s">
        <v>181</v>
      </c>
      <c r="C58" s="5" t="s">
        <v>182</v>
      </c>
      <c r="D58" s="211"/>
      <c r="E58" s="212"/>
      <c r="F58" s="201">
        <f>+F56+F41</f>
        <v>287072768.97999996</v>
      </c>
      <c r="G58" s="201">
        <f>+G56+G41</f>
        <v>252518609.87000033</v>
      </c>
      <c r="H58" s="1"/>
    </row>
    <row r="59" spans="1:8">
      <c r="A59" s="1"/>
      <c r="B59" s="55" t="s">
        <v>183</v>
      </c>
      <c r="C59" s="5" t="s">
        <v>184</v>
      </c>
      <c r="D59" s="213"/>
      <c r="E59" s="214"/>
      <c r="F59" s="211">
        <v>91846428</v>
      </c>
      <c r="G59" s="211">
        <v>84296597</v>
      </c>
      <c r="H59" s="1"/>
    </row>
    <row r="60" spans="1:8">
      <c r="A60" s="38"/>
      <c r="B60" s="55" t="s">
        <v>185</v>
      </c>
      <c r="C60" s="6" t="s">
        <v>186</v>
      </c>
      <c r="D60" s="215"/>
      <c r="E60" s="216"/>
      <c r="F60" s="216">
        <f>+F58-F59</f>
        <v>195226340.97999996</v>
      </c>
      <c r="G60" s="216">
        <f>+G58-G59</f>
        <v>168222012.87000033</v>
      </c>
      <c r="H60" s="1"/>
    </row>
    <row r="61" spans="1:8">
      <c r="A61" s="38"/>
      <c r="B61" s="38"/>
      <c r="C61" s="38"/>
      <c r="D61" s="196"/>
      <c r="E61" s="196"/>
      <c r="F61" s="196"/>
      <c r="G61" s="196"/>
      <c r="H61" s="38"/>
    </row>
    <row r="62" spans="1:8">
      <c r="A62" s="38"/>
      <c r="B62" s="55" t="s">
        <v>187</v>
      </c>
      <c r="C62" s="5" t="s">
        <v>188</v>
      </c>
      <c r="D62" s="213"/>
      <c r="E62" s="213"/>
      <c r="F62" s="217">
        <f>+F16+F32+F49</f>
        <v>1890495578.76</v>
      </c>
      <c r="G62" s="218">
        <f>+G16+G32+G49</f>
        <v>1663570484.9600003</v>
      </c>
      <c r="H62" s="1"/>
    </row>
    <row r="63" spans="1:8">
      <c r="A63" s="38"/>
      <c r="B63" s="55" t="s">
        <v>189</v>
      </c>
      <c r="C63" s="5" t="s">
        <v>190</v>
      </c>
      <c r="D63" s="213"/>
      <c r="E63" s="213"/>
      <c r="F63" s="219">
        <f>+F25+F38+F55+F59</f>
        <v>1695269237.78</v>
      </c>
      <c r="G63" s="201">
        <f>+G25+G38+G55+G59</f>
        <v>1495348472.0899999</v>
      </c>
      <c r="H63" s="1"/>
    </row>
    <row r="64" spans="1:8">
      <c r="A64" s="38"/>
      <c r="B64" s="55" t="s">
        <v>191</v>
      </c>
      <c r="C64" s="5" t="s">
        <v>192</v>
      </c>
      <c r="D64" s="213"/>
      <c r="E64" s="213"/>
      <c r="F64" s="219">
        <f>+F62-F63</f>
        <v>195226340.98000002</v>
      </c>
      <c r="G64" s="219">
        <f>+G62-G63</f>
        <v>168222012.87000036</v>
      </c>
      <c r="H64" s="1"/>
    </row>
    <row r="65" spans="1:8">
      <c r="A65" s="38"/>
      <c r="B65" s="38"/>
      <c r="C65" s="38"/>
      <c r="D65" s="39"/>
      <c r="E65" s="39"/>
      <c r="F65" s="39"/>
      <c r="G65" s="39"/>
      <c r="H65" s="38"/>
    </row>
    <row r="66" spans="1:8" ht="13">
      <c r="A66" s="38"/>
      <c r="B66" s="38"/>
      <c r="C66" s="38"/>
      <c r="D66" s="39"/>
      <c r="E66" s="39"/>
      <c r="F66" s="98"/>
      <c r="G66" s="39"/>
      <c r="H66" s="38"/>
    </row>
    <row r="67" spans="1:8" ht="13">
      <c r="A67" s="38"/>
      <c r="B67" s="38"/>
      <c r="C67" s="38"/>
      <c r="D67" s="39"/>
      <c r="E67" s="56"/>
      <c r="F67" s="99"/>
      <c r="G67" s="39"/>
      <c r="H67" s="38"/>
    </row>
    <row r="68" spans="1:8">
      <c r="A68" s="38"/>
      <c r="B68" s="38"/>
      <c r="C68" s="38"/>
      <c r="D68" s="39"/>
      <c r="E68" s="39"/>
      <c r="F68" s="39"/>
      <c r="G68" s="39"/>
      <c r="H68" s="38"/>
    </row>
    <row r="69" spans="1:8">
      <c r="A69" s="38"/>
      <c r="B69" s="38"/>
      <c r="C69" s="38"/>
      <c r="D69" s="39"/>
      <c r="E69" s="39"/>
      <c r="F69" s="39"/>
      <c r="G69" s="39"/>
      <c r="H69" s="38"/>
    </row>
    <row r="70" spans="1:8">
      <c r="A70" s="38"/>
      <c r="B70" s="38"/>
      <c r="C70" s="38"/>
      <c r="D70" s="39"/>
      <c r="E70" s="39"/>
      <c r="F70" s="39"/>
      <c r="G70" s="39"/>
      <c r="H70" s="38"/>
    </row>
    <row r="71" spans="1:8">
      <c r="A71" s="38"/>
      <c r="B71" s="38"/>
      <c r="C71" s="38"/>
      <c r="D71" s="39"/>
      <c r="E71" s="39"/>
      <c r="F71" s="39"/>
      <c r="G71" s="39"/>
      <c r="H71" s="38"/>
    </row>
    <row r="72" spans="1:8">
      <c r="A72" s="38"/>
      <c r="B72" s="38"/>
      <c r="C72" s="38"/>
      <c r="D72" s="39"/>
      <c r="E72" s="39"/>
      <c r="F72" s="39"/>
      <c r="G72" s="39"/>
      <c r="H72" s="38"/>
    </row>
    <row r="73" spans="1:8">
      <c r="A73" s="38"/>
      <c r="B73" s="38"/>
      <c r="C73" s="38"/>
      <c r="D73" s="39"/>
      <c r="E73" s="39"/>
      <c r="F73" s="39"/>
      <c r="G73" s="39"/>
      <c r="H73" s="38"/>
    </row>
    <row r="74" spans="1:8">
      <c r="A74" s="38"/>
      <c r="B74" s="38"/>
      <c r="C74" s="38"/>
      <c r="D74" s="39"/>
      <c r="E74" s="39"/>
      <c r="F74" s="39"/>
      <c r="G74" s="39"/>
      <c r="H74" s="38"/>
    </row>
    <row r="75" spans="1:8">
      <c r="A75" s="38"/>
      <c r="B75" s="38"/>
      <c r="C75" s="38"/>
      <c r="D75" s="39"/>
      <c r="E75" s="39"/>
      <c r="F75" s="39"/>
      <c r="G75" s="39"/>
      <c r="H75" s="38"/>
    </row>
    <row r="76" spans="1:8">
      <c r="A76" s="38"/>
      <c r="B76" s="38"/>
      <c r="C76" s="38"/>
      <c r="D76" s="39"/>
      <c r="E76" s="39"/>
      <c r="F76" s="39"/>
      <c r="G76" s="39"/>
      <c r="H76" s="38"/>
    </row>
    <row r="77" spans="1:8">
      <c r="A77" s="38"/>
      <c r="B77" s="38"/>
      <c r="C77" s="38"/>
      <c r="D77" s="39"/>
      <c r="E77" s="39"/>
      <c r="F77" s="39"/>
      <c r="G77" s="39"/>
      <c r="H77" s="38"/>
    </row>
    <row r="78" spans="1:8">
      <c r="A78" s="38"/>
      <c r="B78" s="38"/>
      <c r="C78" s="38"/>
      <c r="D78" s="39"/>
      <c r="E78" s="39"/>
      <c r="F78" s="39"/>
      <c r="G78" s="39"/>
      <c r="H78" s="38"/>
    </row>
    <row r="79" spans="1:8">
      <c r="A79" s="38"/>
      <c r="B79" s="38"/>
      <c r="C79" s="38"/>
      <c r="D79" s="39"/>
      <c r="E79" s="39"/>
      <c r="F79" s="39"/>
      <c r="G79" s="39"/>
      <c r="H79" s="38"/>
    </row>
    <row r="80" spans="1:8">
      <c r="A80" s="38"/>
      <c r="B80" s="38"/>
      <c r="C80" s="38"/>
      <c r="D80" s="39"/>
      <c r="E80" s="39"/>
      <c r="F80" s="39"/>
      <c r="G80" s="39"/>
      <c r="H80" s="38"/>
    </row>
    <row r="81" spans="1:8">
      <c r="A81" s="38"/>
      <c r="B81" s="38"/>
      <c r="C81" s="38"/>
      <c r="D81" s="39"/>
      <c r="E81" s="39"/>
      <c r="F81" s="39"/>
      <c r="G81" s="39"/>
      <c r="H81" s="38"/>
    </row>
    <row r="82" spans="1:8">
      <c r="A82" s="38"/>
      <c r="B82" s="38"/>
      <c r="C82" s="38"/>
      <c r="D82" s="39"/>
      <c r="E82" s="39"/>
      <c r="F82" s="39"/>
      <c r="G82" s="39"/>
      <c r="H82" s="38"/>
    </row>
    <row r="83" spans="1:8">
      <c r="A83" s="38"/>
      <c r="B83" s="38"/>
      <c r="C83" s="38"/>
      <c r="D83" s="39"/>
      <c r="E83" s="39"/>
      <c r="F83" s="39"/>
      <c r="G83" s="39"/>
      <c r="H83" s="38"/>
    </row>
    <row r="84" spans="1:8">
      <c r="A84" s="38"/>
      <c r="B84" s="38"/>
      <c r="C84" s="38"/>
      <c r="D84" s="39"/>
      <c r="E84" s="39"/>
      <c r="F84" s="39"/>
      <c r="G84" s="39"/>
      <c r="H84" s="38"/>
    </row>
    <row r="85" spans="1:8">
      <c r="A85" s="38"/>
      <c r="B85" s="38"/>
      <c r="C85" s="38"/>
      <c r="D85" s="39"/>
      <c r="E85" s="39"/>
      <c r="F85" s="39"/>
      <c r="G85" s="39"/>
      <c r="H85" s="38"/>
    </row>
    <row r="86" spans="1:8">
      <c r="A86" s="38"/>
      <c r="B86" s="38"/>
      <c r="C86" s="38"/>
      <c r="D86" s="39"/>
      <c r="E86" s="39"/>
      <c r="F86" s="39"/>
      <c r="G86" s="39"/>
      <c r="H86" s="38"/>
    </row>
    <row r="87" spans="1:8">
      <c r="A87" s="38"/>
      <c r="B87" s="38"/>
      <c r="C87" s="38"/>
      <c r="D87" s="39"/>
      <c r="E87" s="39"/>
      <c r="F87" s="39"/>
      <c r="G87" s="39"/>
      <c r="H87" s="38"/>
    </row>
    <row r="88" spans="1:8">
      <c r="A88" s="38"/>
      <c r="B88" s="38"/>
      <c r="C88" s="38"/>
      <c r="D88" s="39"/>
      <c r="E88" s="39"/>
      <c r="F88" s="39"/>
      <c r="G88" s="39"/>
      <c r="H88" s="38"/>
    </row>
    <row r="89" spans="1:8">
      <c r="A89" s="38"/>
      <c r="B89" s="38"/>
      <c r="C89" s="38"/>
      <c r="D89" s="39"/>
      <c r="E89" s="39"/>
      <c r="F89" s="39"/>
      <c r="G89" s="39"/>
      <c r="H89" s="38"/>
    </row>
    <row r="90" spans="1:8">
      <c r="A90" s="38"/>
      <c r="B90" s="38"/>
      <c r="C90" s="38"/>
      <c r="D90" s="39"/>
      <c r="E90" s="39"/>
      <c r="F90" s="39"/>
      <c r="G90" s="39"/>
      <c r="H90" s="38"/>
    </row>
    <row r="91" spans="1:8">
      <c r="A91" s="38"/>
      <c r="B91" s="38"/>
      <c r="C91" s="38"/>
      <c r="D91" s="39"/>
      <c r="E91" s="39"/>
      <c r="F91" s="39"/>
      <c r="G91" s="39"/>
      <c r="H91" s="38"/>
    </row>
    <row r="92" spans="1:8">
      <c r="A92" s="38"/>
      <c r="B92" s="38"/>
      <c r="C92" s="38"/>
      <c r="D92" s="39"/>
      <c r="E92" s="39"/>
      <c r="F92" s="39"/>
      <c r="G92" s="39"/>
      <c r="H92" s="38"/>
    </row>
    <row r="93" spans="1:8">
      <c r="A93" s="38"/>
      <c r="B93" s="38"/>
      <c r="C93" s="38"/>
      <c r="D93" s="39"/>
      <c r="E93" s="39"/>
      <c r="F93" s="39"/>
      <c r="G93" s="39"/>
      <c r="H93" s="38"/>
    </row>
    <row r="94" spans="1:8">
      <c r="A94" s="38"/>
      <c r="B94" s="38"/>
      <c r="C94" s="38"/>
      <c r="D94" s="39"/>
      <c r="E94" s="39"/>
      <c r="F94" s="39"/>
      <c r="G94" s="39"/>
      <c r="H94" s="38"/>
    </row>
    <row r="95" spans="1:8">
      <c r="A95" s="38"/>
      <c r="B95" s="38"/>
      <c r="C95" s="38"/>
      <c r="D95" s="39"/>
      <c r="E95" s="39"/>
      <c r="F95" s="39"/>
      <c r="G95" s="39"/>
      <c r="H95" s="38"/>
    </row>
    <row r="96" spans="1:8">
      <c r="A96" s="38"/>
      <c r="B96" s="38"/>
      <c r="C96" s="38"/>
      <c r="D96" s="39"/>
      <c r="E96" s="39"/>
      <c r="F96" s="39"/>
      <c r="G96" s="39"/>
      <c r="H96" s="38"/>
    </row>
    <row r="97" spans="1:8">
      <c r="A97" s="38"/>
      <c r="B97" s="38"/>
      <c r="C97" s="38"/>
      <c r="D97" s="39"/>
      <c r="E97" s="39"/>
      <c r="F97" s="39"/>
      <c r="G97" s="39"/>
      <c r="H97" s="38"/>
    </row>
    <row r="98" spans="1:8">
      <c r="A98" s="38"/>
      <c r="B98" s="38"/>
      <c r="C98" s="38"/>
      <c r="D98" s="39"/>
      <c r="E98" s="39"/>
      <c r="F98" s="39"/>
      <c r="G98" s="39"/>
      <c r="H98" s="38"/>
    </row>
    <row r="99" spans="1:8">
      <c r="A99" s="38"/>
      <c r="B99" s="38"/>
      <c r="C99" s="38"/>
      <c r="D99" s="39"/>
      <c r="E99" s="39"/>
      <c r="F99" s="39"/>
      <c r="G99" s="39"/>
      <c r="H99" s="38"/>
    </row>
    <row r="100" spans="1:8">
      <c r="A100" s="38"/>
      <c r="B100" s="38"/>
      <c r="C100" s="38"/>
      <c r="D100" s="39"/>
      <c r="E100" s="39"/>
      <c r="F100" s="39"/>
      <c r="G100" s="39"/>
      <c r="H100" s="38"/>
    </row>
    <row r="101" spans="1:8">
      <c r="A101" s="38"/>
      <c r="B101" s="38"/>
      <c r="C101" s="38"/>
      <c r="D101" s="39"/>
      <c r="E101" s="39"/>
      <c r="F101" s="39"/>
      <c r="G101" s="39"/>
      <c r="H101" s="38"/>
    </row>
    <row r="102" spans="1:8">
      <c r="A102" s="38"/>
      <c r="B102" s="38"/>
      <c r="C102" s="38"/>
      <c r="D102" s="39"/>
      <c r="E102" s="39"/>
      <c r="F102" s="39"/>
      <c r="G102" s="39"/>
      <c r="H102" s="38"/>
    </row>
    <row r="103" spans="1:8">
      <c r="A103" s="38"/>
      <c r="B103" s="38"/>
      <c r="C103" s="38"/>
      <c r="D103" s="39"/>
      <c r="E103" s="39"/>
      <c r="F103" s="39"/>
      <c r="G103" s="39"/>
      <c r="H103" s="38"/>
    </row>
    <row r="104" spans="1:8">
      <c r="A104" s="38"/>
      <c r="B104" s="38"/>
      <c r="C104" s="38"/>
      <c r="D104" s="39"/>
      <c r="E104" s="39"/>
      <c r="F104" s="39"/>
      <c r="G104" s="39"/>
      <c r="H104" s="38"/>
    </row>
    <row r="105" spans="1:8">
      <c r="A105" s="38"/>
      <c r="B105" s="38"/>
      <c r="C105" s="38"/>
      <c r="D105" s="39"/>
      <c r="E105" s="39"/>
      <c r="F105" s="39"/>
      <c r="G105" s="39"/>
      <c r="H105" s="38"/>
    </row>
    <row r="106" spans="1:8">
      <c r="A106" s="38"/>
      <c r="B106" s="38"/>
      <c r="C106" s="38"/>
      <c r="D106" s="39"/>
      <c r="E106" s="39"/>
      <c r="F106" s="39"/>
      <c r="G106" s="39"/>
      <c r="H106" s="38"/>
    </row>
    <row r="107" spans="1:8">
      <c r="A107" s="38"/>
      <c r="B107" s="38"/>
      <c r="C107" s="38"/>
      <c r="D107" s="39"/>
      <c r="E107" s="39"/>
      <c r="F107" s="39"/>
      <c r="G107" s="39"/>
      <c r="H107" s="38"/>
    </row>
    <row r="108" spans="1:8">
      <c r="A108" s="38"/>
      <c r="B108" s="38"/>
      <c r="C108" s="38"/>
      <c r="D108" s="39"/>
      <c r="E108" s="39"/>
      <c r="F108" s="39"/>
      <c r="G108" s="39"/>
      <c r="H108" s="38"/>
    </row>
    <row r="109" spans="1:8">
      <c r="A109" s="38"/>
      <c r="B109" s="38"/>
      <c r="C109" s="38"/>
      <c r="D109" s="39"/>
      <c r="E109" s="39"/>
      <c r="F109" s="39"/>
      <c r="G109" s="39"/>
      <c r="H109" s="38"/>
    </row>
    <row r="110" spans="1:8">
      <c r="A110" s="38"/>
      <c r="B110" s="38"/>
      <c r="C110" s="38"/>
      <c r="D110" s="39"/>
      <c r="E110" s="39"/>
      <c r="F110" s="39"/>
      <c r="G110" s="39"/>
      <c r="H110" s="38"/>
    </row>
    <row r="111" spans="1:8">
      <c r="A111" s="38"/>
      <c r="B111" s="38"/>
      <c r="C111" s="38"/>
      <c r="D111" s="39"/>
      <c r="E111" s="39"/>
      <c r="F111" s="39"/>
      <c r="G111" s="39"/>
      <c r="H111" s="38"/>
    </row>
    <row r="112" spans="1:8">
      <c r="A112" s="38"/>
      <c r="B112" s="38"/>
      <c r="C112" s="38"/>
      <c r="D112" s="39"/>
      <c r="E112" s="39"/>
      <c r="F112" s="39"/>
      <c r="G112" s="39"/>
      <c r="H112" s="38"/>
    </row>
    <row r="113" spans="1:8">
      <c r="A113" s="38"/>
      <c r="B113" s="38"/>
      <c r="C113" s="38"/>
      <c r="D113" s="39"/>
      <c r="E113" s="39"/>
      <c r="F113" s="39"/>
      <c r="G113" s="39"/>
      <c r="H113" s="38"/>
    </row>
    <row r="114" spans="1:8">
      <c r="A114" s="38"/>
      <c r="B114" s="38"/>
      <c r="C114" s="38"/>
      <c r="D114" s="39"/>
      <c r="E114" s="39"/>
      <c r="F114" s="39"/>
      <c r="G114" s="39"/>
      <c r="H114" s="38"/>
    </row>
    <row r="115" spans="1:8">
      <c r="A115" s="38"/>
      <c r="B115" s="38"/>
      <c r="C115" s="38"/>
      <c r="D115" s="39"/>
      <c r="E115" s="39"/>
      <c r="F115" s="39"/>
      <c r="G115" s="39"/>
      <c r="H115" s="38"/>
    </row>
    <row r="116" spans="1:8">
      <c r="A116" s="38"/>
      <c r="B116" s="38"/>
      <c r="C116" s="38"/>
      <c r="D116" s="39"/>
      <c r="E116" s="39"/>
      <c r="F116" s="39"/>
      <c r="G116" s="39"/>
      <c r="H116" s="38"/>
    </row>
    <row r="117" spans="1:8">
      <c r="A117" s="38"/>
      <c r="B117" s="38"/>
      <c r="C117" s="38"/>
      <c r="D117" s="39"/>
      <c r="E117" s="39"/>
      <c r="F117" s="39"/>
      <c r="G117" s="39"/>
      <c r="H117" s="38"/>
    </row>
    <row r="118" spans="1:8">
      <c r="A118" s="38"/>
      <c r="B118" s="38"/>
      <c r="C118" s="38"/>
      <c r="D118" s="39"/>
      <c r="E118" s="39"/>
      <c r="F118" s="39"/>
      <c r="G118" s="39"/>
      <c r="H118" s="38"/>
    </row>
    <row r="119" spans="1:8">
      <c r="A119" s="38"/>
      <c r="B119" s="38"/>
      <c r="C119" s="38"/>
      <c r="D119" s="39"/>
      <c r="E119" s="39"/>
      <c r="F119" s="39"/>
      <c r="G119" s="39"/>
      <c r="H119" s="38"/>
    </row>
    <row r="120" spans="1:8">
      <c r="A120" s="38"/>
      <c r="B120" s="38"/>
      <c r="C120" s="38"/>
      <c r="D120" s="39"/>
      <c r="E120" s="39"/>
      <c r="F120" s="39"/>
      <c r="G120" s="39"/>
      <c r="H120" s="38"/>
    </row>
    <row r="121" spans="1:8">
      <c r="A121" s="38"/>
      <c r="B121" s="38"/>
      <c r="C121" s="38"/>
      <c r="D121" s="39"/>
      <c r="E121" s="39"/>
      <c r="F121" s="39"/>
      <c r="G121" s="39"/>
      <c r="H121" s="38"/>
    </row>
    <row r="122" spans="1:8">
      <c r="A122" s="38"/>
      <c r="B122" s="38"/>
      <c r="C122" s="38"/>
      <c r="D122" s="39"/>
      <c r="E122" s="39"/>
      <c r="F122" s="39"/>
      <c r="G122" s="39"/>
      <c r="H122" s="38"/>
    </row>
    <row r="123" spans="1:8">
      <c r="A123" s="38"/>
      <c r="B123" s="38"/>
      <c r="C123" s="38"/>
      <c r="D123" s="39"/>
      <c r="E123" s="39"/>
      <c r="F123" s="39"/>
      <c r="G123" s="39"/>
      <c r="H123" s="38"/>
    </row>
    <row r="124" spans="1:8">
      <c r="A124" s="38"/>
      <c r="B124" s="38"/>
      <c r="C124" s="38"/>
      <c r="D124" s="39"/>
      <c r="E124" s="39"/>
      <c r="F124" s="39"/>
      <c r="G124" s="39"/>
      <c r="H124" s="38"/>
    </row>
    <row r="125" spans="1:8">
      <c r="A125" s="38"/>
      <c r="B125" s="38"/>
      <c r="C125" s="38"/>
      <c r="D125" s="39"/>
      <c r="E125" s="39"/>
      <c r="F125" s="39"/>
      <c r="G125" s="39"/>
      <c r="H125" s="38"/>
    </row>
    <row r="126" spans="1:8">
      <c r="A126" s="38"/>
      <c r="B126" s="38"/>
      <c r="C126" s="38"/>
      <c r="D126" s="39"/>
      <c r="E126" s="39"/>
      <c r="F126" s="39"/>
      <c r="G126" s="39"/>
      <c r="H126" s="38"/>
    </row>
    <row r="127" spans="1:8">
      <c r="A127" s="38"/>
      <c r="B127" s="38"/>
      <c r="C127" s="38"/>
      <c r="D127" s="39"/>
      <c r="E127" s="39"/>
      <c r="F127" s="39"/>
      <c r="G127" s="39"/>
      <c r="H127" s="38"/>
    </row>
    <row r="128" spans="1:8">
      <c r="A128" s="38"/>
      <c r="B128" s="38"/>
      <c r="C128" s="38"/>
      <c r="D128" s="39"/>
      <c r="E128" s="39"/>
      <c r="F128" s="39"/>
      <c r="G128" s="39"/>
      <c r="H128" s="38"/>
    </row>
    <row r="129" spans="1:8">
      <c r="A129" s="38"/>
      <c r="B129" s="38"/>
      <c r="C129" s="38"/>
      <c r="D129" s="39"/>
      <c r="E129" s="39"/>
      <c r="F129" s="39"/>
      <c r="G129" s="39"/>
      <c r="H129" s="38"/>
    </row>
    <row r="130" spans="1:8">
      <c r="A130" s="38"/>
      <c r="B130" s="38"/>
      <c r="C130" s="38"/>
      <c r="D130" s="39"/>
      <c r="E130" s="39"/>
      <c r="F130" s="39"/>
      <c r="G130" s="39"/>
      <c r="H130" s="38"/>
    </row>
    <row r="131" spans="1:8">
      <c r="A131" s="38"/>
      <c r="B131" s="38"/>
      <c r="C131" s="38"/>
      <c r="D131" s="39"/>
      <c r="E131" s="39"/>
      <c r="F131" s="39"/>
      <c r="G131" s="39"/>
      <c r="H131" s="38"/>
    </row>
    <row r="132" spans="1:8">
      <c r="A132" s="38"/>
      <c r="B132" s="38"/>
      <c r="C132" s="38"/>
      <c r="D132" s="39"/>
      <c r="E132" s="39"/>
      <c r="F132" s="39"/>
      <c r="G132" s="39"/>
      <c r="H132" s="38"/>
    </row>
    <row r="133" spans="1:8">
      <c r="A133" s="38"/>
      <c r="B133" s="38"/>
      <c r="C133" s="38"/>
      <c r="D133" s="39"/>
      <c r="E133" s="39"/>
      <c r="F133" s="39"/>
      <c r="G133" s="39"/>
      <c r="H133" s="38"/>
    </row>
    <row r="134" spans="1:8">
      <c r="A134" s="38"/>
      <c r="B134" s="38"/>
      <c r="C134" s="38"/>
      <c r="D134" s="39"/>
      <c r="E134" s="39"/>
      <c r="F134" s="39"/>
      <c r="G134" s="39"/>
      <c r="H134" s="38"/>
    </row>
    <row r="135" spans="1:8">
      <c r="A135" s="38"/>
      <c r="B135" s="38"/>
      <c r="C135" s="38"/>
      <c r="D135" s="39"/>
      <c r="E135" s="39"/>
      <c r="F135" s="39"/>
      <c r="G135" s="39"/>
      <c r="H135" s="38"/>
    </row>
    <row r="136" spans="1:8">
      <c r="A136" s="38"/>
      <c r="B136" s="38"/>
      <c r="C136" s="38"/>
      <c r="D136" s="39"/>
      <c r="E136" s="39"/>
      <c r="F136" s="39"/>
      <c r="G136" s="39"/>
      <c r="H136" s="38"/>
    </row>
    <row r="137" spans="1:8">
      <c r="A137" s="38"/>
      <c r="B137" s="38"/>
      <c r="C137" s="38"/>
      <c r="D137" s="39"/>
      <c r="E137" s="39"/>
      <c r="F137" s="39"/>
      <c r="G137" s="39"/>
      <c r="H137" s="38"/>
    </row>
    <row r="138" spans="1:8">
      <c r="A138" s="38"/>
      <c r="B138" s="38"/>
      <c r="C138" s="38"/>
      <c r="D138" s="39"/>
      <c r="E138" s="39"/>
      <c r="F138" s="39"/>
      <c r="G138" s="39"/>
      <c r="H138" s="38"/>
    </row>
    <row r="139" spans="1:8">
      <c r="A139" s="38"/>
      <c r="B139" s="38"/>
      <c r="C139" s="38"/>
      <c r="D139" s="39"/>
      <c r="E139" s="39"/>
      <c r="F139" s="39"/>
      <c r="G139" s="39"/>
      <c r="H139" s="38"/>
    </row>
    <row r="140" spans="1:8">
      <c r="A140" s="38"/>
      <c r="B140" s="38"/>
      <c r="C140" s="38"/>
      <c r="D140" s="39"/>
      <c r="E140" s="39"/>
      <c r="F140" s="39"/>
      <c r="G140" s="39"/>
      <c r="H140" s="38"/>
    </row>
    <row r="141" spans="1:8">
      <c r="A141" s="38"/>
      <c r="B141" s="38"/>
      <c r="C141" s="38"/>
      <c r="D141" s="39"/>
      <c r="E141" s="39"/>
      <c r="F141" s="39"/>
      <c r="G141" s="39"/>
      <c r="H141" s="38"/>
    </row>
    <row r="142" spans="1:8">
      <c r="A142" s="38"/>
      <c r="B142" s="38"/>
      <c r="C142" s="38"/>
      <c r="D142" s="39"/>
      <c r="E142" s="39"/>
      <c r="F142" s="39"/>
      <c r="G142" s="39"/>
      <c r="H142" s="38"/>
    </row>
    <row r="143" spans="1:8">
      <c r="A143" s="38"/>
      <c r="B143" s="38"/>
      <c r="C143" s="38"/>
      <c r="D143" s="39"/>
      <c r="E143" s="39"/>
      <c r="F143" s="39"/>
      <c r="G143" s="39"/>
      <c r="H143" s="38"/>
    </row>
    <row r="144" spans="1:8">
      <c r="A144" s="38"/>
      <c r="B144" s="38"/>
      <c r="C144" s="38"/>
      <c r="D144" s="39"/>
      <c r="E144" s="39"/>
      <c r="F144" s="39"/>
      <c r="G144" s="39"/>
      <c r="H144" s="38"/>
    </row>
    <row r="145" spans="1:8">
      <c r="A145" s="38"/>
      <c r="B145" s="38"/>
      <c r="C145" s="38"/>
      <c r="D145" s="39"/>
      <c r="E145" s="39"/>
      <c r="F145" s="39"/>
      <c r="G145" s="39"/>
      <c r="H145" s="38"/>
    </row>
    <row r="146" spans="1:8">
      <c r="A146" s="38"/>
      <c r="B146" s="38"/>
      <c r="C146" s="38"/>
      <c r="D146" s="39"/>
      <c r="E146" s="39"/>
      <c r="F146" s="39"/>
      <c r="G146" s="39"/>
      <c r="H146" s="38"/>
    </row>
    <row r="147" spans="1:8">
      <c r="A147" s="38"/>
      <c r="B147" s="38"/>
      <c r="C147" s="38"/>
      <c r="D147" s="39"/>
      <c r="E147" s="39"/>
      <c r="F147" s="39"/>
      <c r="G147" s="39"/>
      <c r="H147" s="38"/>
    </row>
    <row r="148" spans="1:8">
      <c r="A148" s="38"/>
      <c r="B148" s="38"/>
      <c r="C148" s="38"/>
      <c r="D148" s="39"/>
      <c r="E148" s="39"/>
      <c r="F148" s="39"/>
      <c r="G148" s="39"/>
      <c r="H148" s="38"/>
    </row>
    <row r="149" spans="1:8">
      <c r="A149" s="38"/>
      <c r="B149" s="38"/>
      <c r="C149" s="38"/>
      <c r="D149" s="39"/>
      <c r="E149" s="39"/>
      <c r="F149" s="39"/>
      <c r="G149" s="39"/>
      <c r="H149" s="38"/>
    </row>
    <row r="150" spans="1:8">
      <c r="A150" s="38"/>
      <c r="B150" s="38"/>
      <c r="C150" s="38"/>
      <c r="D150" s="39"/>
      <c r="E150" s="39"/>
      <c r="F150" s="39"/>
      <c r="G150" s="39"/>
      <c r="H150" s="38"/>
    </row>
    <row r="151" spans="1:8">
      <c r="A151" s="38"/>
      <c r="B151" s="38"/>
      <c r="C151" s="38"/>
      <c r="D151" s="39"/>
      <c r="E151" s="39"/>
      <c r="F151" s="39"/>
      <c r="G151" s="39"/>
      <c r="H151" s="38"/>
    </row>
    <row r="152" spans="1:8">
      <c r="A152" s="38"/>
      <c r="B152" s="38"/>
      <c r="C152" s="38"/>
      <c r="D152" s="39"/>
      <c r="E152" s="39"/>
      <c r="F152" s="39"/>
      <c r="G152" s="39"/>
      <c r="H152" s="38"/>
    </row>
    <row r="153" spans="1:8">
      <c r="A153" s="38"/>
      <c r="B153" s="38"/>
      <c r="C153" s="38"/>
      <c r="D153" s="39"/>
      <c r="E153" s="39"/>
      <c r="F153" s="39"/>
      <c r="G153" s="39"/>
      <c r="H153" s="38"/>
    </row>
    <row r="154" spans="1:8">
      <c r="A154" s="38"/>
      <c r="B154" s="38"/>
      <c r="C154" s="38"/>
      <c r="D154" s="39"/>
      <c r="E154" s="39"/>
      <c r="F154" s="39"/>
      <c r="G154" s="39"/>
      <c r="H154" s="38"/>
    </row>
    <row r="155" spans="1:8">
      <c r="A155" s="38"/>
      <c r="B155" s="38"/>
      <c r="C155" s="38"/>
      <c r="D155" s="39"/>
      <c r="E155" s="39"/>
      <c r="F155" s="39"/>
      <c r="G155" s="39"/>
      <c r="H155" s="38"/>
    </row>
    <row r="156" spans="1:8">
      <c r="A156" s="38"/>
      <c r="B156" s="38"/>
      <c r="C156" s="38"/>
      <c r="D156" s="39"/>
      <c r="E156" s="39"/>
      <c r="F156" s="39"/>
      <c r="G156" s="39"/>
      <c r="H156" s="38"/>
    </row>
    <row r="157" spans="1:8">
      <c r="A157" s="38"/>
      <c r="B157" s="38"/>
      <c r="C157" s="38"/>
      <c r="D157" s="39"/>
      <c r="E157" s="39"/>
      <c r="F157" s="39"/>
      <c r="G157" s="39"/>
      <c r="H157" s="38"/>
    </row>
    <row r="158" spans="1:8">
      <c r="A158" s="38"/>
      <c r="B158" s="38"/>
      <c r="C158" s="38"/>
      <c r="D158" s="39"/>
      <c r="E158" s="39"/>
      <c r="F158" s="39"/>
      <c r="G158" s="39"/>
      <c r="H158" s="38"/>
    </row>
    <row r="159" spans="1:8">
      <c r="A159" s="38"/>
      <c r="B159" s="38"/>
      <c r="C159" s="38"/>
      <c r="D159" s="39"/>
      <c r="E159" s="39"/>
      <c r="F159" s="39"/>
      <c r="G159" s="39"/>
      <c r="H159" s="38"/>
    </row>
    <row r="160" spans="1:8">
      <c r="A160" s="38"/>
      <c r="B160" s="38"/>
      <c r="C160" s="38"/>
      <c r="D160" s="39"/>
      <c r="E160" s="39"/>
      <c r="F160" s="39"/>
      <c r="G160" s="39"/>
      <c r="H160" s="38"/>
    </row>
    <row r="161" spans="1:8">
      <c r="A161" s="38"/>
      <c r="B161" s="38"/>
      <c r="C161" s="38"/>
      <c r="D161" s="39"/>
      <c r="E161" s="39"/>
      <c r="F161" s="39"/>
      <c r="G161" s="39"/>
      <c r="H161" s="38"/>
    </row>
    <row r="162" spans="1:8">
      <c r="A162" s="38"/>
      <c r="B162" s="38"/>
      <c r="C162" s="38"/>
      <c r="D162" s="39"/>
      <c r="E162" s="39"/>
      <c r="F162" s="39"/>
      <c r="G162" s="39"/>
      <c r="H162" s="38"/>
    </row>
    <row r="163" spans="1:8">
      <c r="A163" s="38"/>
      <c r="B163" s="38"/>
      <c r="C163" s="38"/>
      <c r="D163" s="39"/>
      <c r="E163" s="39"/>
      <c r="F163" s="39"/>
      <c r="G163" s="39"/>
      <c r="H163" s="38"/>
    </row>
    <row r="164" spans="1:8">
      <c r="A164" s="38"/>
      <c r="B164" s="38"/>
      <c r="C164" s="38"/>
      <c r="D164" s="39"/>
      <c r="E164" s="39"/>
      <c r="F164" s="39"/>
      <c r="G164" s="39"/>
      <c r="H164" s="38"/>
    </row>
    <row r="165" spans="1:8">
      <c r="A165" s="38"/>
      <c r="B165" s="38"/>
      <c r="C165" s="38"/>
      <c r="D165" s="39"/>
      <c r="E165" s="39"/>
      <c r="F165" s="39"/>
      <c r="G165" s="39"/>
      <c r="H165" s="38"/>
    </row>
    <row r="166" spans="1:8">
      <c r="A166" s="38"/>
      <c r="B166" s="38"/>
      <c r="C166" s="38"/>
      <c r="D166" s="39"/>
      <c r="E166" s="39"/>
      <c r="F166" s="39"/>
      <c r="G166" s="39"/>
      <c r="H166" s="38"/>
    </row>
    <row r="167" spans="1:8">
      <c r="A167" s="38"/>
      <c r="B167" s="38"/>
      <c r="C167" s="38"/>
      <c r="D167" s="39"/>
      <c r="E167" s="39"/>
      <c r="F167" s="39"/>
      <c r="G167" s="39"/>
      <c r="H167" s="38"/>
    </row>
    <row r="168" spans="1:8">
      <c r="A168" s="38"/>
      <c r="B168" s="38"/>
      <c r="C168" s="38"/>
      <c r="D168" s="39"/>
      <c r="E168" s="39"/>
      <c r="F168" s="39"/>
      <c r="G168" s="39"/>
      <c r="H168" s="38"/>
    </row>
    <row r="169" spans="1:8">
      <c r="A169" s="38"/>
      <c r="B169" s="38"/>
      <c r="C169" s="38"/>
      <c r="D169" s="39"/>
      <c r="E169" s="39"/>
      <c r="F169" s="39"/>
      <c r="G169" s="39"/>
      <c r="H169" s="38"/>
    </row>
    <row r="170" spans="1:8">
      <c r="A170" s="38"/>
      <c r="B170" s="38"/>
      <c r="C170" s="38"/>
      <c r="D170" s="39"/>
      <c r="E170" s="39"/>
      <c r="F170" s="39"/>
      <c r="G170" s="39"/>
      <c r="H170" s="38"/>
    </row>
    <row r="171" spans="1:8">
      <c r="A171" s="38"/>
      <c r="B171" s="38"/>
      <c r="C171" s="38"/>
      <c r="D171" s="39"/>
      <c r="E171" s="39"/>
      <c r="F171" s="39"/>
      <c r="G171" s="39"/>
      <c r="H171" s="38"/>
    </row>
    <row r="172" spans="1:8">
      <c r="A172" s="38"/>
      <c r="B172" s="38"/>
      <c r="C172" s="38"/>
      <c r="D172" s="39"/>
      <c r="E172" s="39"/>
      <c r="F172" s="39"/>
      <c r="G172" s="39"/>
      <c r="H172" s="38"/>
    </row>
    <row r="173" spans="1:8">
      <c r="A173" s="38"/>
      <c r="B173" s="38"/>
      <c r="C173" s="38"/>
      <c r="D173" s="39"/>
      <c r="E173" s="39"/>
      <c r="F173" s="39"/>
      <c r="G173" s="39"/>
      <c r="H173" s="38"/>
    </row>
    <row r="174" spans="1:8">
      <c r="A174" s="38"/>
      <c r="B174" s="38"/>
      <c r="C174" s="38"/>
      <c r="D174" s="39"/>
      <c r="E174" s="39"/>
      <c r="F174" s="39"/>
      <c r="G174" s="39"/>
      <c r="H174" s="38"/>
    </row>
    <row r="175" spans="1:8">
      <c r="A175" s="38"/>
      <c r="B175" s="38"/>
      <c r="C175" s="38"/>
      <c r="D175" s="39"/>
      <c r="E175" s="39"/>
      <c r="F175" s="39"/>
      <c r="G175" s="39"/>
      <c r="H175" s="38"/>
    </row>
    <row r="176" spans="1:8">
      <c r="A176" s="38"/>
      <c r="B176" s="38"/>
      <c r="C176" s="38"/>
      <c r="D176" s="39"/>
      <c r="E176" s="39"/>
      <c r="F176" s="39"/>
      <c r="G176" s="39"/>
      <c r="H176" s="38"/>
    </row>
  </sheetData>
  <mergeCells count="11">
    <mergeCell ref="A7:A26"/>
    <mergeCell ref="A27:A39"/>
    <mergeCell ref="A43:A56"/>
    <mergeCell ref="C1:G1"/>
    <mergeCell ref="E2:G2"/>
    <mergeCell ref="C3:C6"/>
    <mergeCell ref="D3:E3"/>
    <mergeCell ref="F3:F5"/>
    <mergeCell ref="G3:G6"/>
    <mergeCell ref="D4:D5"/>
    <mergeCell ref="E4:E5"/>
  </mergeCells>
  <phoneticPr fontId="0" type="noConversion"/>
  <pageMargins left="0.56000000000000005" right="0.26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62"/>
  <sheetViews>
    <sheetView zoomScaleNormal="100" workbookViewId="0">
      <selection activeCell="F8" sqref="F8"/>
    </sheetView>
  </sheetViews>
  <sheetFormatPr baseColWidth="10" defaultColWidth="11.453125" defaultRowHeight="12"/>
  <cols>
    <col min="1" max="1" width="4.453125" style="221" bestFit="1" customWidth="1"/>
    <col min="2" max="2" width="2.7265625" style="221" bestFit="1" customWidth="1"/>
    <col min="3" max="3" width="5.81640625" style="221" bestFit="1" customWidth="1"/>
    <col min="4" max="4" width="49" style="221" bestFit="1" customWidth="1"/>
    <col min="5" max="6" width="20.81640625" style="221" bestFit="1" customWidth="1"/>
    <col min="7" max="7" width="4.7265625" style="221" customWidth="1"/>
    <col min="8" max="16384" width="11.453125" style="221"/>
  </cols>
  <sheetData>
    <row r="1" spans="1:7" ht="15.75" customHeight="1">
      <c r="A1" s="553" t="s">
        <v>317</v>
      </c>
      <c r="B1" s="554"/>
      <c r="C1" s="554"/>
      <c r="D1" s="554"/>
      <c r="E1" s="554"/>
      <c r="F1" s="555"/>
      <c r="G1" s="220"/>
    </row>
    <row r="2" spans="1:7">
      <c r="A2" s="222" t="s">
        <v>1</v>
      </c>
      <c r="B2" s="222"/>
      <c r="C2" s="222"/>
      <c r="D2" s="222"/>
      <c r="E2" s="222"/>
      <c r="F2" s="222"/>
      <c r="G2" s="220"/>
    </row>
    <row r="3" spans="1:7">
      <c r="A3" s="556" t="s">
        <v>318</v>
      </c>
      <c r="B3" s="556"/>
      <c r="C3" s="556"/>
      <c r="D3" s="556"/>
      <c r="E3" s="556"/>
      <c r="F3" s="556"/>
      <c r="G3" s="220"/>
    </row>
    <row r="4" spans="1:7">
      <c r="A4" s="222"/>
      <c r="B4" s="222"/>
      <c r="C4" s="222"/>
      <c r="D4" s="222"/>
      <c r="E4" s="557" t="str">
        <f>+CPC!E2</f>
        <v>Exercice du 1 janvier 2017 au 31 décembre 2017</v>
      </c>
      <c r="F4" s="558"/>
      <c r="G4" s="220"/>
    </row>
    <row r="5" spans="1:7">
      <c r="A5" s="222"/>
      <c r="B5" s="222"/>
      <c r="C5" s="222"/>
      <c r="D5" s="222"/>
      <c r="E5" s="559" t="s">
        <v>220</v>
      </c>
      <c r="F5" s="559" t="s">
        <v>319</v>
      </c>
      <c r="G5" s="220"/>
    </row>
    <row r="6" spans="1:7">
      <c r="A6" s="222"/>
      <c r="B6" s="222"/>
      <c r="C6" s="222"/>
      <c r="D6" s="222"/>
      <c r="E6" s="560"/>
      <c r="F6" s="560"/>
      <c r="G6" s="220"/>
    </row>
    <row r="7" spans="1:7" s="220" customFormat="1">
      <c r="A7" s="223"/>
      <c r="B7" s="223" t="s">
        <v>235</v>
      </c>
      <c r="C7" s="224"/>
      <c r="D7" s="225" t="s">
        <v>320</v>
      </c>
      <c r="E7" s="226">
        <v>38998492.5</v>
      </c>
      <c r="F7" s="227">
        <v>176259.72</v>
      </c>
      <c r="G7" s="228"/>
    </row>
    <row r="8" spans="1:7" s="220" customFormat="1">
      <c r="A8" s="229"/>
      <c r="B8" s="230" t="s">
        <v>228</v>
      </c>
      <c r="C8" s="231" t="s">
        <v>315</v>
      </c>
      <c r="D8" s="232" t="s">
        <v>321</v>
      </c>
      <c r="E8" s="226">
        <v>33427670.399999999</v>
      </c>
      <c r="F8" s="226">
        <v>13196.229999999981</v>
      </c>
      <c r="G8" s="228"/>
    </row>
    <row r="9" spans="1:7" s="220" customFormat="1">
      <c r="A9" s="233" t="s">
        <v>121</v>
      </c>
      <c r="B9" s="234"/>
      <c r="C9" s="235" t="s">
        <v>316</v>
      </c>
      <c r="D9" s="236" t="s">
        <v>322</v>
      </c>
      <c r="E9" s="237">
        <f>+E7-E8</f>
        <v>5570822.1000000015</v>
      </c>
      <c r="F9" s="237">
        <f>+F7-F8</f>
        <v>163063.49000000002</v>
      </c>
      <c r="G9" s="228"/>
    </row>
    <row r="10" spans="1:7" s="220" customFormat="1">
      <c r="A10" s="238" t="s">
        <v>132</v>
      </c>
      <c r="B10" s="239"/>
      <c r="C10" s="240" t="s">
        <v>314</v>
      </c>
      <c r="D10" s="236" t="s">
        <v>323</v>
      </c>
      <c r="E10" s="237">
        <f>+E11+E12+E13</f>
        <v>1834455603.9900002</v>
      </c>
      <c r="F10" s="237">
        <f>+F11+F12+F13</f>
        <v>1654503084.1099999</v>
      </c>
      <c r="G10" s="228"/>
    </row>
    <row r="11" spans="1:7" s="220" customFormat="1">
      <c r="A11" s="241"/>
      <c r="B11" s="242" t="s">
        <v>229</v>
      </c>
      <c r="C11" s="222"/>
      <c r="D11" s="243" t="s">
        <v>221</v>
      </c>
      <c r="E11" s="244">
        <v>1833176094.2900002</v>
      </c>
      <c r="F11" s="244">
        <v>1654913527.6699998</v>
      </c>
      <c r="G11" s="228"/>
    </row>
    <row r="12" spans="1:7" s="220" customFormat="1">
      <c r="A12" s="241"/>
      <c r="B12" s="242" t="s">
        <v>230</v>
      </c>
      <c r="C12" s="222"/>
      <c r="D12" s="243" t="s">
        <v>222</v>
      </c>
      <c r="E12" s="244">
        <v>427509.69999999995</v>
      </c>
      <c r="F12" s="244">
        <v>-410443.56</v>
      </c>
      <c r="G12" s="228"/>
    </row>
    <row r="13" spans="1:7" s="220" customFormat="1">
      <c r="A13" s="245"/>
      <c r="B13" s="246" t="s">
        <v>232</v>
      </c>
      <c r="C13" s="247"/>
      <c r="D13" s="248" t="s">
        <v>127</v>
      </c>
      <c r="E13" s="249">
        <v>852000</v>
      </c>
      <c r="F13" s="249"/>
      <c r="G13" s="228"/>
    </row>
    <row r="14" spans="1:7" s="220" customFormat="1">
      <c r="A14" s="238" t="s">
        <v>142</v>
      </c>
      <c r="B14" s="239"/>
      <c r="C14" s="250" t="s">
        <v>315</v>
      </c>
      <c r="D14" s="251" t="s">
        <v>324</v>
      </c>
      <c r="E14" s="252">
        <f>+E15+E16</f>
        <v>1024753412.0800002</v>
      </c>
      <c r="F14" s="252">
        <f>+F15+F16</f>
        <v>901050427.94999993</v>
      </c>
      <c r="G14" s="228"/>
    </row>
    <row r="15" spans="1:7" s="220" customFormat="1">
      <c r="A15" s="241"/>
      <c r="B15" s="242" t="s">
        <v>233</v>
      </c>
      <c r="C15" s="222"/>
      <c r="D15" s="243" t="s">
        <v>234</v>
      </c>
      <c r="E15" s="244">
        <v>543518371.91000009</v>
      </c>
      <c r="F15" s="244">
        <v>480038825.92999995</v>
      </c>
      <c r="G15" s="228"/>
    </row>
    <row r="16" spans="1:7" s="220" customFormat="1">
      <c r="A16" s="245"/>
      <c r="B16" s="246" t="s">
        <v>236</v>
      </c>
      <c r="C16" s="247"/>
      <c r="D16" s="248" t="s">
        <v>136</v>
      </c>
      <c r="E16" s="244">
        <v>481235040.17000002</v>
      </c>
      <c r="F16" s="244">
        <v>421011602.01999998</v>
      </c>
      <c r="G16" s="228"/>
    </row>
    <row r="17" spans="1:7" s="220" customFormat="1">
      <c r="A17" s="253" t="s">
        <v>145</v>
      </c>
      <c r="B17" s="254"/>
      <c r="C17" s="255" t="s">
        <v>316</v>
      </c>
      <c r="D17" s="256" t="s">
        <v>437</v>
      </c>
      <c r="E17" s="257">
        <f>+E9+E10-E14</f>
        <v>815273014.00999999</v>
      </c>
      <c r="F17" s="258">
        <f>+F9+F10-F14</f>
        <v>753615719.64999998</v>
      </c>
      <c r="G17" s="228"/>
    </row>
    <row r="18" spans="1:7" s="220" customFormat="1">
      <c r="A18" s="259"/>
      <c r="B18" s="260" t="s">
        <v>237</v>
      </c>
      <c r="C18" s="261" t="s">
        <v>314</v>
      </c>
      <c r="D18" s="225" t="s">
        <v>128</v>
      </c>
      <c r="E18" s="227">
        <v>0</v>
      </c>
      <c r="F18" s="227">
        <v>0</v>
      </c>
      <c r="G18" s="228"/>
    </row>
    <row r="19" spans="1:7" s="220" customFormat="1">
      <c r="A19" s="262" t="s">
        <v>152</v>
      </c>
      <c r="B19" s="242" t="s">
        <v>238</v>
      </c>
      <c r="C19" s="263" t="s">
        <v>315</v>
      </c>
      <c r="D19" s="243" t="s">
        <v>223</v>
      </c>
      <c r="E19" s="244">
        <v>163371757.82999995</v>
      </c>
      <c r="F19" s="244">
        <v>147412501.62</v>
      </c>
      <c r="G19" s="228"/>
    </row>
    <row r="20" spans="1:7" s="220" customFormat="1">
      <c r="A20" s="245"/>
      <c r="B20" s="246" t="s">
        <v>325</v>
      </c>
      <c r="C20" s="264" t="s">
        <v>315</v>
      </c>
      <c r="D20" s="248" t="s">
        <v>326</v>
      </c>
      <c r="E20" s="249">
        <v>196195389.52000001</v>
      </c>
      <c r="F20" s="249">
        <v>177529095.94999996</v>
      </c>
      <c r="G20" s="228"/>
    </row>
    <row r="21" spans="1:7" s="220" customFormat="1">
      <c r="A21" s="265"/>
      <c r="B21" s="265"/>
      <c r="C21" s="266" t="s">
        <v>316</v>
      </c>
      <c r="D21" s="267" t="s">
        <v>327</v>
      </c>
      <c r="E21" s="257">
        <f>+E17+E18-E19-E20</f>
        <v>455705866.66000009</v>
      </c>
      <c r="F21" s="257">
        <f>+F17+F18-F19-F20</f>
        <v>428674122.08000004</v>
      </c>
      <c r="G21" s="268"/>
    </row>
    <row r="22" spans="1:7" s="220" customFormat="1">
      <c r="A22" s="269"/>
      <c r="B22" s="269"/>
      <c r="C22" s="266" t="s">
        <v>316</v>
      </c>
      <c r="D22" s="267" t="s">
        <v>328</v>
      </c>
      <c r="E22" s="257"/>
      <c r="F22" s="257"/>
    </row>
    <row r="23" spans="1:7" s="220" customFormat="1">
      <c r="A23" s="259"/>
      <c r="B23" s="260" t="s">
        <v>329</v>
      </c>
      <c r="C23" s="261" t="s">
        <v>314</v>
      </c>
      <c r="D23" s="225" t="s">
        <v>129</v>
      </c>
      <c r="E23" s="227">
        <v>0</v>
      </c>
      <c r="F23" s="227">
        <v>0</v>
      </c>
      <c r="G23" s="228"/>
    </row>
    <row r="24" spans="1:7" s="220" customFormat="1">
      <c r="A24" s="241"/>
      <c r="B24" s="242" t="s">
        <v>330</v>
      </c>
      <c r="C24" s="263" t="s">
        <v>315</v>
      </c>
      <c r="D24" s="243" t="s">
        <v>139</v>
      </c>
      <c r="E24" s="244">
        <v>1375320.44</v>
      </c>
      <c r="F24" s="244">
        <v>1375204.06</v>
      </c>
      <c r="G24" s="228"/>
    </row>
    <row r="25" spans="1:7" s="220" customFormat="1">
      <c r="A25" s="241"/>
      <c r="B25" s="242" t="s">
        <v>331</v>
      </c>
      <c r="C25" s="263" t="s">
        <v>314</v>
      </c>
      <c r="D25" s="243" t="s">
        <v>332</v>
      </c>
      <c r="E25" s="244">
        <v>508789.35</v>
      </c>
      <c r="F25" s="244">
        <v>186223.9</v>
      </c>
      <c r="G25" s="228"/>
    </row>
    <row r="26" spans="1:7" s="220" customFormat="1">
      <c r="A26" s="245"/>
      <c r="B26" s="246" t="s">
        <v>333</v>
      </c>
      <c r="C26" s="264" t="s">
        <v>315</v>
      </c>
      <c r="D26" s="248" t="s">
        <v>140</v>
      </c>
      <c r="E26" s="270">
        <v>153858763.55000001</v>
      </c>
      <c r="F26" s="249">
        <v>156592777.27000001</v>
      </c>
      <c r="G26" s="228"/>
    </row>
    <row r="27" spans="1:7" s="220" customFormat="1">
      <c r="A27" s="253" t="s">
        <v>159</v>
      </c>
      <c r="B27" s="254"/>
      <c r="C27" s="255" t="s">
        <v>316</v>
      </c>
      <c r="D27" s="256" t="s">
        <v>334</v>
      </c>
      <c r="E27" s="271">
        <f>+E21+E23-E24+E25-E26</f>
        <v>300980572.0200001</v>
      </c>
      <c r="F27" s="257">
        <f>+F21+F23-F24+F25-F26</f>
        <v>270892364.64999998</v>
      </c>
      <c r="G27" s="268"/>
    </row>
    <row r="28" spans="1:7" s="220" customFormat="1">
      <c r="A28" s="253" t="s">
        <v>161</v>
      </c>
      <c r="B28" s="254"/>
      <c r="C28" s="255" t="s">
        <v>335</v>
      </c>
      <c r="D28" s="256" t="s">
        <v>336</v>
      </c>
      <c r="E28" s="271">
        <v>-20829605.719999999</v>
      </c>
      <c r="F28" s="271">
        <v>-18051536.060000002</v>
      </c>
      <c r="G28" s="228"/>
    </row>
    <row r="29" spans="1:7" s="220" customFormat="1">
      <c r="A29" s="253" t="s">
        <v>164</v>
      </c>
      <c r="B29" s="254"/>
      <c r="C29" s="255" t="s">
        <v>316</v>
      </c>
      <c r="D29" s="256" t="s">
        <v>224</v>
      </c>
      <c r="E29" s="271">
        <f>+E27+E28</f>
        <v>280150966.30000007</v>
      </c>
      <c r="F29" s="257">
        <f>+F27+F28</f>
        <v>252840828.58999997</v>
      </c>
      <c r="G29" s="228"/>
    </row>
    <row r="30" spans="1:7" s="220" customFormat="1">
      <c r="A30" s="253" t="s">
        <v>172</v>
      </c>
      <c r="B30" s="254"/>
      <c r="C30" s="255" t="s">
        <v>335</v>
      </c>
      <c r="D30" s="256" t="s">
        <v>337</v>
      </c>
      <c r="E30" s="271">
        <v>6921802.6800000016</v>
      </c>
      <c r="F30" s="271">
        <v>-322218.71999999974</v>
      </c>
      <c r="G30" s="268"/>
    </row>
    <row r="31" spans="1:7" s="220" customFormat="1">
      <c r="A31" s="259"/>
      <c r="B31" s="260" t="s">
        <v>338</v>
      </c>
      <c r="C31" s="272" t="s">
        <v>315</v>
      </c>
      <c r="D31" s="273" t="s">
        <v>339</v>
      </c>
      <c r="E31" s="274">
        <v>91846428</v>
      </c>
      <c r="F31" s="275">
        <v>84296597</v>
      </c>
      <c r="G31" s="228"/>
    </row>
    <row r="32" spans="1:7" s="220" customFormat="1">
      <c r="A32" s="253" t="s">
        <v>179</v>
      </c>
      <c r="B32" s="254"/>
      <c r="C32" s="255" t="s">
        <v>316</v>
      </c>
      <c r="D32" s="256" t="s">
        <v>340</v>
      </c>
      <c r="E32" s="257">
        <f>+E29+E30-E31</f>
        <v>195226340.98000008</v>
      </c>
      <c r="F32" s="257">
        <f>+F29+F30-F31</f>
        <v>168222012.86999997</v>
      </c>
      <c r="G32" s="268"/>
    </row>
    <row r="33" spans="1:7" s="220" customFormat="1">
      <c r="A33" s="222"/>
      <c r="B33" s="222"/>
      <c r="C33" s="222"/>
      <c r="D33" s="222"/>
      <c r="E33" s="276"/>
      <c r="F33" s="276"/>
      <c r="G33" s="228"/>
    </row>
    <row r="34" spans="1:7" s="220" customFormat="1">
      <c r="A34" s="556" t="s">
        <v>341</v>
      </c>
      <c r="B34" s="556"/>
      <c r="C34" s="556"/>
      <c r="D34" s="556"/>
      <c r="E34" s="556"/>
      <c r="F34" s="556"/>
      <c r="G34" s="228"/>
    </row>
    <row r="35" spans="1:7" s="220" customFormat="1">
      <c r="A35" s="222"/>
      <c r="B35" s="222"/>
      <c r="C35" s="222"/>
      <c r="D35" s="222"/>
      <c r="E35" s="276"/>
      <c r="F35" s="276"/>
      <c r="G35" s="228"/>
    </row>
    <row r="36" spans="1:7" s="220" customFormat="1">
      <c r="A36" s="259"/>
      <c r="B36" s="260" t="s">
        <v>235</v>
      </c>
      <c r="C36" s="277"/>
      <c r="D36" s="225" t="s">
        <v>342</v>
      </c>
      <c r="E36" s="278"/>
      <c r="F36" s="279"/>
      <c r="G36" s="228"/>
    </row>
    <row r="37" spans="1:7" s="220" customFormat="1">
      <c r="A37" s="241"/>
      <c r="B37" s="241"/>
      <c r="C37" s="222"/>
      <c r="D37" s="243" t="s">
        <v>343</v>
      </c>
      <c r="E37" s="280">
        <f>+E32</f>
        <v>195226340.98000008</v>
      </c>
      <c r="F37" s="280">
        <f>+F32</f>
        <v>168222012.86999997</v>
      </c>
      <c r="G37" s="228"/>
    </row>
    <row r="38" spans="1:7" s="220" customFormat="1">
      <c r="A38" s="241"/>
      <c r="B38" s="245"/>
      <c r="C38" s="247"/>
      <c r="D38" s="248" t="s">
        <v>344</v>
      </c>
      <c r="E38" s="281"/>
      <c r="F38" s="281"/>
      <c r="G38" s="228"/>
    </row>
    <row r="39" spans="1:7" s="220" customFormat="1">
      <c r="A39" s="241"/>
      <c r="B39" s="282" t="s">
        <v>228</v>
      </c>
      <c r="C39" s="283" t="s">
        <v>314</v>
      </c>
      <c r="D39" s="232" t="s">
        <v>345</v>
      </c>
      <c r="E39" s="284">
        <v>144859649.55000001</v>
      </c>
      <c r="F39" s="284">
        <v>137689076.18000001</v>
      </c>
      <c r="G39" s="228"/>
    </row>
    <row r="40" spans="1:7" s="220" customFormat="1">
      <c r="A40" s="241"/>
      <c r="B40" s="282" t="s">
        <v>229</v>
      </c>
      <c r="C40" s="283" t="s">
        <v>314</v>
      </c>
      <c r="D40" s="232" t="s">
        <v>346</v>
      </c>
      <c r="E40" s="284"/>
      <c r="F40" s="284"/>
      <c r="G40" s="228"/>
    </row>
    <row r="41" spans="1:7" s="220" customFormat="1">
      <c r="A41" s="241"/>
      <c r="B41" s="282" t="s">
        <v>230</v>
      </c>
      <c r="C41" s="283" t="s">
        <v>314</v>
      </c>
      <c r="D41" s="232" t="s">
        <v>347</v>
      </c>
      <c r="E41" s="284"/>
      <c r="F41" s="284"/>
      <c r="G41" s="228"/>
    </row>
    <row r="42" spans="1:7" s="220" customFormat="1">
      <c r="A42" s="241"/>
      <c r="B42" s="282" t="s">
        <v>232</v>
      </c>
      <c r="C42" s="283" t="s">
        <v>315</v>
      </c>
      <c r="D42" s="232" t="s">
        <v>348</v>
      </c>
      <c r="E42" s="285">
        <v>90862.649999999965</v>
      </c>
      <c r="F42" s="285"/>
      <c r="G42" s="228"/>
    </row>
    <row r="43" spans="1:7" s="220" customFormat="1">
      <c r="A43" s="241"/>
      <c r="B43" s="282" t="s">
        <v>233</v>
      </c>
      <c r="C43" s="283" t="s">
        <v>315</v>
      </c>
      <c r="D43" s="232" t="s">
        <v>349</v>
      </c>
      <c r="E43" s="284"/>
      <c r="F43" s="284"/>
      <c r="G43" s="228"/>
    </row>
    <row r="44" spans="1:7" s="220" customFormat="1">
      <c r="A44" s="241"/>
      <c r="B44" s="286" t="s">
        <v>236</v>
      </c>
      <c r="C44" s="287" t="s">
        <v>315</v>
      </c>
      <c r="D44" s="288" t="s">
        <v>350</v>
      </c>
      <c r="E44" s="285"/>
      <c r="F44" s="285"/>
      <c r="G44" s="228"/>
    </row>
    <row r="45" spans="1:7" s="220" customFormat="1">
      <c r="A45" s="241"/>
      <c r="B45" s="282" t="s">
        <v>237</v>
      </c>
      <c r="C45" s="283" t="s">
        <v>315</v>
      </c>
      <c r="D45" s="232" t="s">
        <v>351</v>
      </c>
      <c r="E45" s="284">
        <v>184485.82</v>
      </c>
      <c r="F45" s="284">
        <v>496649.78</v>
      </c>
      <c r="G45" s="228"/>
    </row>
    <row r="46" spans="1:7" s="220" customFormat="1">
      <c r="A46" s="241"/>
      <c r="B46" s="282" t="s">
        <v>238</v>
      </c>
      <c r="C46" s="283" t="s">
        <v>314</v>
      </c>
      <c r="D46" s="232" t="s">
        <v>352</v>
      </c>
      <c r="E46" s="284">
        <v>69749.78</v>
      </c>
      <c r="F46" s="284">
        <v>174828.69</v>
      </c>
      <c r="G46" s="228"/>
    </row>
    <row r="47" spans="1:7" s="220" customFormat="1">
      <c r="A47" s="212" t="s">
        <v>121</v>
      </c>
      <c r="B47" s="211"/>
      <c r="C47" s="212"/>
      <c r="D47" s="212" t="s">
        <v>353</v>
      </c>
      <c r="E47" s="257">
        <f>+E37+E39+E40+E41+-E42-E43-E44-E45+E46</f>
        <v>339880391.84000009</v>
      </c>
      <c r="F47" s="257">
        <f>+F37+F39+F40+F41+-F42-F43-F44-F45+F46</f>
        <v>305589267.95999998</v>
      </c>
      <c r="G47" s="268"/>
    </row>
    <row r="48" spans="1:7" s="220" customFormat="1">
      <c r="A48" s="289"/>
      <c r="B48" s="282" t="s">
        <v>325</v>
      </c>
      <c r="C48" s="283" t="s">
        <v>315</v>
      </c>
      <c r="D48" s="232" t="s">
        <v>354</v>
      </c>
      <c r="E48" s="226">
        <v>148500000</v>
      </c>
      <c r="F48" s="226">
        <v>118800000</v>
      </c>
      <c r="G48" s="228"/>
    </row>
    <row r="49" spans="1:7" s="220" customFormat="1">
      <c r="A49" s="212" t="s">
        <v>132</v>
      </c>
      <c r="B49" s="211"/>
      <c r="C49" s="212"/>
      <c r="D49" s="212" t="s">
        <v>225</v>
      </c>
      <c r="E49" s="257">
        <f>+E47-E48</f>
        <v>191380391.84000009</v>
      </c>
      <c r="F49" s="257">
        <f>+F47-F48</f>
        <v>186789267.95999998</v>
      </c>
      <c r="G49" s="228"/>
    </row>
    <row r="50" spans="1:7" s="220" customFormat="1">
      <c r="A50" s="552" t="s">
        <v>355</v>
      </c>
      <c r="B50" s="552"/>
      <c r="C50" s="552"/>
      <c r="D50" s="552"/>
      <c r="E50" s="552"/>
      <c r="F50" s="552"/>
      <c r="G50" s="228"/>
    </row>
    <row r="51" spans="1:7" s="220" customFormat="1">
      <c r="A51" s="552" t="s">
        <v>356</v>
      </c>
      <c r="B51" s="552"/>
      <c r="C51" s="552"/>
      <c r="D51" s="552"/>
      <c r="E51" s="552"/>
      <c r="F51" s="552"/>
      <c r="G51" s="228"/>
    </row>
    <row r="52" spans="1:7" s="220" customFormat="1">
      <c r="A52" s="552" t="s">
        <v>357</v>
      </c>
      <c r="B52" s="552"/>
      <c r="C52" s="552"/>
      <c r="D52" s="552"/>
      <c r="E52" s="552"/>
      <c r="F52" s="552"/>
      <c r="G52" s="228"/>
    </row>
    <row r="53" spans="1:7" s="220" customFormat="1">
      <c r="E53" s="290"/>
      <c r="F53" s="290"/>
    </row>
    <row r="54" spans="1:7" s="220" customFormat="1">
      <c r="E54" s="290"/>
      <c r="F54" s="290"/>
    </row>
    <row r="55" spans="1:7" s="220" customFormat="1">
      <c r="E55" s="290"/>
      <c r="F55" s="290"/>
    </row>
    <row r="56" spans="1:7" s="220" customFormat="1">
      <c r="E56" s="290"/>
      <c r="F56" s="290"/>
    </row>
    <row r="57" spans="1:7" s="220" customFormat="1">
      <c r="E57" s="290"/>
      <c r="F57" s="290"/>
    </row>
    <row r="58" spans="1:7" s="220" customFormat="1">
      <c r="E58" s="290"/>
      <c r="F58" s="290"/>
    </row>
    <row r="59" spans="1:7" s="220" customFormat="1">
      <c r="E59" s="290"/>
      <c r="F59" s="290"/>
    </row>
    <row r="60" spans="1:7" s="220" customFormat="1">
      <c r="E60" s="290"/>
      <c r="F60" s="290"/>
    </row>
    <row r="61" spans="1:7" s="220" customFormat="1"/>
    <row r="62" spans="1:7" s="220" customFormat="1"/>
  </sheetData>
  <mergeCells count="9">
    <mergeCell ref="A52:F52"/>
    <mergeCell ref="A1:F1"/>
    <mergeCell ref="A3:F3"/>
    <mergeCell ref="E4:F4"/>
    <mergeCell ref="E5:E6"/>
    <mergeCell ref="F5:F6"/>
    <mergeCell ref="A34:F34"/>
    <mergeCell ref="A50:F50"/>
    <mergeCell ref="A51:F51"/>
  </mergeCells>
  <phoneticPr fontId="0" type="noConversion"/>
  <pageMargins left="0.70866141732283472" right="0.3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51"/>
  <sheetViews>
    <sheetView workbookViewId="0">
      <selection activeCell="B13" sqref="B13"/>
    </sheetView>
  </sheetViews>
  <sheetFormatPr baseColWidth="10" defaultColWidth="11.453125" defaultRowHeight="12"/>
  <cols>
    <col min="1" max="1" width="4.26953125" style="295" bestFit="1" customWidth="1"/>
    <col min="2" max="2" width="57.453125" style="291" bestFit="1" customWidth="1"/>
    <col min="3" max="3" width="4.54296875" style="349" bestFit="1" customWidth="1"/>
    <col min="4" max="4" width="15.81640625" style="291" bestFit="1" customWidth="1"/>
    <col min="5" max="5" width="19.26953125" style="291" bestFit="1" customWidth="1"/>
    <col min="6" max="6" width="21.1796875" style="291" customWidth="1"/>
    <col min="7" max="7" width="19.453125" style="291" customWidth="1"/>
    <col min="8" max="16384" width="11.453125" style="291"/>
  </cols>
  <sheetData>
    <row r="1" spans="1:7">
      <c r="A1" s="553" t="s">
        <v>360</v>
      </c>
      <c r="B1" s="554"/>
      <c r="C1" s="554"/>
      <c r="D1" s="554"/>
      <c r="E1" s="554"/>
      <c r="F1" s="554"/>
      <c r="G1" s="555"/>
    </row>
    <row r="2" spans="1:7">
      <c r="A2" s="292"/>
      <c r="B2" s="293"/>
      <c r="C2" s="294"/>
      <c r="D2" s="293"/>
      <c r="E2" s="293"/>
      <c r="F2" s="293"/>
      <c r="G2" s="293"/>
    </row>
    <row r="3" spans="1:7">
      <c r="B3" s="556" t="s">
        <v>361</v>
      </c>
      <c r="C3" s="556"/>
      <c r="D3" s="556"/>
      <c r="E3" s="556"/>
      <c r="F3" s="556"/>
      <c r="G3" s="556"/>
    </row>
    <row r="4" spans="1:7">
      <c r="A4" s="292"/>
      <c r="B4" s="293" t="s">
        <v>1</v>
      </c>
      <c r="C4" s="294"/>
      <c r="D4" s="293"/>
      <c r="E4" s="293"/>
      <c r="F4" s="557" t="str">
        <f>+ESG!E4</f>
        <v>Exercice du 1 janvier 2017 au 31 décembre 2017</v>
      </c>
      <c r="G4" s="558"/>
    </row>
    <row r="5" spans="1:7" ht="14.25" customHeight="1">
      <c r="A5" s="296"/>
      <c r="B5" s="564" t="s">
        <v>226</v>
      </c>
      <c r="C5" s="297"/>
      <c r="D5" s="566" t="s">
        <v>362</v>
      </c>
      <c r="E5" s="568" t="s">
        <v>363</v>
      </c>
      <c r="F5" s="561" t="s">
        <v>364</v>
      </c>
      <c r="G5" s="562"/>
    </row>
    <row r="6" spans="1:7">
      <c r="A6" s="298"/>
      <c r="B6" s="565"/>
      <c r="C6" s="299"/>
      <c r="D6" s="567"/>
      <c r="E6" s="569"/>
      <c r="F6" s="300" t="s">
        <v>365</v>
      </c>
      <c r="G6" s="301" t="s">
        <v>366</v>
      </c>
    </row>
    <row r="7" spans="1:7" s="305" customFormat="1">
      <c r="A7" s="302">
        <v>1</v>
      </c>
      <c r="B7" s="303" t="s">
        <v>227</v>
      </c>
      <c r="C7" s="304"/>
      <c r="D7" s="302">
        <v>1115909643.27</v>
      </c>
      <c r="E7" s="292">
        <v>879183302.29000008</v>
      </c>
      <c r="F7" s="302" t="str">
        <f>IF((D7-E7)&lt;0,E7-D7,"")</f>
        <v/>
      </c>
      <c r="G7" s="302">
        <f>IF((E7-D7)&lt;0,D7-E7,"")</f>
        <v>236726340.9799999</v>
      </c>
    </row>
    <row r="8" spans="1:7" s="305" customFormat="1">
      <c r="A8" s="302">
        <v>2</v>
      </c>
      <c r="B8" s="306" t="s">
        <v>367</v>
      </c>
      <c r="C8" s="307"/>
      <c r="D8" s="302">
        <v>1156029083.5699999</v>
      </c>
      <c r="E8" s="292">
        <v>1022740791.4999995</v>
      </c>
      <c r="F8" s="302">
        <f>IF((E8-D8)&lt;0,D8-E8,"")</f>
        <v>133288292.07000041</v>
      </c>
      <c r="G8" s="302" t="str">
        <f>IF((D8-E8)&lt;0,E8-D8,"")</f>
        <v/>
      </c>
    </row>
    <row r="9" spans="1:7" s="305" customFormat="1" ht="14.25" customHeight="1">
      <c r="A9" s="302">
        <v>3</v>
      </c>
      <c r="B9" s="308" t="s">
        <v>368</v>
      </c>
      <c r="C9" s="309" t="s">
        <v>69</v>
      </c>
      <c r="D9" s="310">
        <f>D7-D8</f>
        <v>-40119440.299999952</v>
      </c>
      <c r="E9" s="310">
        <f>E7-E8</f>
        <v>-143557489.20999944</v>
      </c>
      <c r="F9" s="310">
        <f>IF(D9-E9&lt;0,E9-D9,0)</f>
        <v>0</v>
      </c>
      <c r="G9" s="310">
        <f>IF(D9-E9&gt;=0,D9-E9,0)</f>
        <v>103438048.90999949</v>
      </c>
    </row>
    <row r="10" spans="1:7" s="305" customFormat="1">
      <c r="A10" s="302">
        <v>4</v>
      </c>
      <c r="B10" s="311" t="s">
        <v>231</v>
      </c>
      <c r="C10" s="307"/>
      <c r="D10" s="302">
        <v>744861571.18999994</v>
      </c>
      <c r="E10" s="292">
        <v>534995663.05999994</v>
      </c>
      <c r="F10" s="302">
        <f>IF((E10-D10)&lt;0,D10-E10,"")</f>
        <v>209865908.13</v>
      </c>
      <c r="G10" s="302" t="str">
        <f>IF((D10-E10)&lt;0,E10-D10,"")</f>
        <v/>
      </c>
    </row>
    <row r="11" spans="1:7" s="305" customFormat="1">
      <c r="A11" s="302">
        <v>5</v>
      </c>
      <c r="B11" s="311" t="s">
        <v>369</v>
      </c>
      <c r="C11" s="307"/>
      <c r="D11" s="302">
        <v>537534368.47000003</v>
      </c>
      <c r="E11" s="292">
        <v>463145095.32000005</v>
      </c>
      <c r="F11" s="302" t="str">
        <f>IF((D11-E11)&lt;0,E11-D11,"")</f>
        <v/>
      </c>
      <c r="G11" s="302">
        <f>IF((E11-D11)&lt;0,D11-E11,"")</f>
        <v>74389273.149999976</v>
      </c>
    </row>
    <row r="12" spans="1:7" s="305" customFormat="1">
      <c r="A12" s="270">
        <v>6</v>
      </c>
      <c r="B12" s="308" t="s">
        <v>370</v>
      </c>
      <c r="C12" s="309" t="s">
        <v>71</v>
      </c>
      <c r="D12" s="310">
        <f>D10-D11</f>
        <v>207327202.71999991</v>
      </c>
      <c r="E12" s="310">
        <f>E10-E11</f>
        <v>71850567.73999989</v>
      </c>
      <c r="F12" s="310">
        <f>IF(D12-E12&gt;=0,D12-E12,0)</f>
        <v>135476634.98000002</v>
      </c>
      <c r="G12" s="310">
        <f>IF(D12-E12&lt;0,E12-D12,0)</f>
        <v>0</v>
      </c>
    </row>
    <row r="13" spans="1:7" s="305" customFormat="1">
      <c r="A13" s="312">
        <v>7</v>
      </c>
      <c r="B13" s="313" t="s">
        <v>371</v>
      </c>
      <c r="C13" s="314"/>
      <c r="D13" s="315">
        <f>D9-D12</f>
        <v>-247446643.01999986</v>
      </c>
      <c r="E13" s="315">
        <f>E9-E12</f>
        <v>-215408056.94999933</v>
      </c>
      <c r="F13" s="315">
        <f>IF(D13-E13&gt;=0,D13-E13,0)</f>
        <v>0</v>
      </c>
      <c r="G13" s="315">
        <f>IF(D13-E13&lt;0,E13-D13,0)</f>
        <v>32038586.070000529</v>
      </c>
    </row>
    <row r="14" spans="1:7">
      <c r="A14" s="292"/>
      <c r="B14" s="293"/>
      <c r="C14" s="294"/>
      <c r="D14" s="293"/>
      <c r="E14" s="316"/>
      <c r="F14" s="293"/>
      <c r="G14" s="293"/>
    </row>
    <row r="15" spans="1:7">
      <c r="A15" s="317"/>
      <c r="B15" s="305"/>
      <c r="C15" s="318"/>
      <c r="D15" s="305"/>
      <c r="E15" s="305"/>
      <c r="F15" s="305"/>
      <c r="G15" s="305"/>
    </row>
    <row r="16" spans="1:7">
      <c r="B16" s="556" t="s">
        <v>372</v>
      </c>
      <c r="C16" s="556"/>
      <c r="D16" s="556"/>
      <c r="E16" s="556"/>
      <c r="F16" s="556"/>
      <c r="G16" s="556"/>
    </row>
    <row r="17" spans="1:7">
      <c r="A17" s="317"/>
      <c r="B17" s="305"/>
      <c r="C17" s="318"/>
      <c r="D17" s="305"/>
      <c r="E17" s="305"/>
      <c r="F17" s="305"/>
      <c r="G17" s="305"/>
    </row>
    <row r="18" spans="1:7">
      <c r="A18" s="292"/>
      <c r="B18" s="293"/>
      <c r="C18" s="294"/>
      <c r="D18" s="561" t="s">
        <v>220</v>
      </c>
      <c r="E18" s="562"/>
      <c r="F18" s="563" t="s">
        <v>319</v>
      </c>
      <c r="G18" s="562"/>
    </row>
    <row r="19" spans="1:7">
      <c r="A19" s="292"/>
      <c r="B19" s="293"/>
      <c r="C19" s="294"/>
      <c r="D19" s="319" t="s">
        <v>373</v>
      </c>
      <c r="E19" s="319" t="s">
        <v>374</v>
      </c>
      <c r="F19" s="297" t="s">
        <v>373</v>
      </c>
      <c r="G19" s="319" t="s">
        <v>374</v>
      </c>
    </row>
    <row r="20" spans="1:7">
      <c r="B20" s="320" t="s">
        <v>375</v>
      </c>
      <c r="C20" s="321"/>
      <c r="D20" s="322"/>
      <c r="E20" s="322"/>
      <c r="F20" s="323"/>
      <c r="G20" s="322"/>
    </row>
    <row r="21" spans="1:7">
      <c r="B21" s="306" t="s">
        <v>225</v>
      </c>
      <c r="C21" s="294" t="s">
        <v>69</v>
      </c>
      <c r="D21" s="324">
        <v>0</v>
      </c>
      <c r="E21" s="325">
        <f>E22-E23</f>
        <v>191380391.84000009</v>
      </c>
      <c r="F21" s="326">
        <v>0</v>
      </c>
      <c r="G21" s="325">
        <f>G22-G23</f>
        <v>186789267.9600001</v>
      </c>
    </row>
    <row r="22" spans="1:7">
      <c r="A22" s="292"/>
      <c r="B22" s="311" t="s">
        <v>376</v>
      </c>
      <c r="C22" s="294"/>
      <c r="D22" s="327">
        <v>0</v>
      </c>
      <c r="E22" s="328">
        <v>339880391.84000009</v>
      </c>
      <c r="F22" s="293">
        <v>0</v>
      </c>
      <c r="G22" s="328">
        <v>305589267.9600001</v>
      </c>
    </row>
    <row r="23" spans="1:7">
      <c r="A23" s="292"/>
      <c r="B23" s="329" t="s">
        <v>377</v>
      </c>
      <c r="C23" s="330"/>
      <c r="D23" s="327">
        <v>0</v>
      </c>
      <c r="E23" s="327">
        <v>148500000</v>
      </c>
      <c r="F23" s="293">
        <v>0</v>
      </c>
      <c r="G23" s="327">
        <v>118800000</v>
      </c>
    </row>
    <row r="24" spans="1:7">
      <c r="B24" s="331" t="s">
        <v>378</v>
      </c>
      <c r="C24" s="332" t="s">
        <v>71</v>
      </c>
      <c r="D24" s="324">
        <v>0</v>
      </c>
      <c r="E24" s="333">
        <f>SUM(E25:E28)</f>
        <v>184485.82</v>
      </c>
      <c r="F24" s="334">
        <v>0</v>
      </c>
      <c r="G24" s="333">
        <f>SUM(G25:G28)</f>
        <v>496649.78</v>
      </c>
    </row>
    <row r="25" spans="1:7">
      <c r="A25" s="292"/>
      <c r="B25" s="311" t="s">
        <v>379</v>
      </c>
      <c r="C25" s="294"/>
      <c r="D25" s="327"/>
      <c r="E25" s="327">
        <v>0</v>
      </c>
      <c r="F25" s="293"/>
      <c r="G25" s="327">
        <v>0</v>
      </c>
    </row>
    <row r="26" spans="1:7">
      <c r="A26" s="292"/>
      <c r="B26" s="311" t="s">
        <v>380</v>
      </c>
      <c r="C26" s="294"/>
      <c r="D26" s="327"/>
      <c r="E26" s="327">
        <v>184485.82</v>
      </c>
      <c r="F26" s="293"/>
      <c r="G26" s="327">
        <v>496649.78</v>
      </c>
    </row>
    <row r="27" spans="1:7">
      <c r="A27" s="292"/>
      <c r="B27" s="311" t="s">
        <v>381</v>
      </c>
      <c r="C27" s="294"/>
      <c r="D27" s="327"/>
      <c r="E27" s="327">
        <v>0</v>
      </c>
      <c r="F27" s="293"/>
      <c r="G27" s="327">
        <v>0</v>
      </c>
    </row>
    <row r="28" spans="1:7">
      <c r="A28" s="292"/>
      <c r="B28" s="311" t="s">
        <v>382</v>
      </c>
      <c r="C28" s="294"/>
      <c r="D28" s="327"/>
      <c r="E28" s="327"/>
      <c r="F28" s="293"/>
      <c r="G28" s="327"/>
    </row>
    <row r="29" spans="1:7">
      <c r="B29" s="331" t="s">
        <v>383</v>
      </c>
      <c r="C29" s="332" t="s">
        <v>75</v>
      </c>
      <c r="D29" s="324">
        <v>0</v>
      </c>
      <c r="E29" s="333">
        <f>SUM(E30:E31)</f>
        <v>0</v>
      </c>
      <c r="F29" s="326">
        <v>0</v>
      </c>
      <c r="G29" s="333">
        <v>0</v>
      </c>
    </row>
    <row r="30" spans="1:7">
      <c r="A30" s="292"/>
      <c r="B30" s="311" t="s">
        <v>384</v>
      </c>
      <c r="C30" s="294"/>
      <c r="D30" s="327"/>
      <c r="E30" s="327">
        <v>0</v>
      </c>
      <c r="F30" s="293"/>
      <c r="G30" s="327">
        <v>0</v>
      </c>
    </row>
    <row r="31" spans="1:7">
      <c r="A31" s="292"/>
      <c r="B31" s="311" t="s">
        <v>72</v>
      </c>
      <c r="C31" s="294"/>
      <c r="D31" s="327"/>
      <c r="E31" s="327">
        <v>0</v>
      </c>
      <c r="F31" s="293"/>
      <c r="G31" s="327">
        <v>0</v>
      </c>
    </row>
    <row r="32" spans="1:7">
      <c r="B32" s="331" t="s">
        <v>385</v>
      </c>
      <c r="C32" s="332" t="s">
        <v>79</v>
      </c>
      <c r="D32" s="324">
        <v>0</v>
      </c>
      <c r="E32" s="324">
        <v>250000000</v>
      </c>
      <c r="F32" s="326">
        <v>0</v>
      </c>
      <c r="G32" s="324">
        <v>0</v>
      </c>
    </row>
    <row r="33" spans="1:7">
      <c r="B33" s="335"/>
      <c r="C33" s="299"/>
      <c r="D33" s="336"/>
      <c r="E33" s="337"/>
      <c r="F33" s="338"/>
      <c r="G33" s="336"/>
    </row>
    <row r="34" spans="1:7">
      <c r="B34" s="339" t="s">
        <v>386</v>
      </c>
      <c r="C34" s="255" t="s">
        <v>387</v>
      </c>
      <c r="D34" s="315">
        <f>D21+D24+D29+D32</f>
        <v>0</v>
      </c>
      <c r="E34" s="315">
        <f>E21+E24+E29+E32</f>
        <v>441564877.66000009</v>
      </c>
      <c r="F34" s="256">
        <v>0</v>
      </c>
      <c r="G34" s="315">
        <f>G21+G24+G29+G32</f>
        <v>187285917.7400001</v>
      </c>
    </row>
    <row r="35" spans="1:7">
      <c r="B35" s="340" t="s">
        <v>388</v>
      </c>
      <c r="C35" s="341"/>
      <c r="D35" s="322"/>
      <c r="E35" s="323"/>
      <c r="F35" s="322"/>
      <c r="G35" s="342"/>
    </row>
    <row r="36" spans="1:7">
      <c r="B36" s="331" t="s">
        <v>389</v>
      </c>
      <c r="C36" s="332" t="s">
        <v>83</v>
      </c>
      <c r="D36" s="350">
        <f>SUM(D37:D40)</f>
        <v>274038382.51999998</v>
      </c>
      <c r="E36" s="351"/>
      <c r="F36" s="350">
        <f>SUM(F37:F40)</f>
        <v>267492040.47000012</v>
      </c>
      <c r="G36" s="352">
        <v>0</v>
      </c>
    </row>
    <row r="37" spans="1:7">
      <c r="A37" s="292"/>
      <c r="B37" s="343" t="s">
        <v>390</v>
      </c>
      <c r="C37" s="294"/>
      <c r="D37" s="353">
        <v>2441328.5600000005</v>
      </c>
      <c r="E37" s="354"/>
      <c r="F37" s="353">
        <v>1476735</v>
      </c>
      <c r="G37" s="355"/>
    </row>
    <row r="38" spans="1:7">
      <c r="A38" s="292"/>
      <c r="B38" s="343" t="s">
        <v>391</v>
      </c>
      <c r="C38" s="294"/>
      <c r="D38" s="353">
        <f>268107349.03+162100</f>
        <v>268269449.03</v>
      </c>
      <c r="E38" s="354"/>
      <c r="F38" s="353">
        <v>215028465.60000011</v>
      </c>
      <c r="G38" s="355"/>
    </row>
    <row r="39" spans="1:7">
      <c r="A39" s="292"/>
      <c r="B39" s="343" t="s">
        <v>392</v>
      </c>
      <c r="C39" s="294"/>
      <c r="D39" s="353">
        <v>3327604.9299999997</v>
      </c>
      <c r="E39" s="354"/>
      <c r="F39" s="353">
        <v>50986839.870000005</v>
      </c>
      <c r="G39" s="355"/>
    </row>
    <row r="40" spans="1:7">
      <c r="A40" s="292"/>
      <c r="B40" s="343" t="s">
        <v>393</v>
      </c>
      <c r="C40" s="294"/>
      <c r="D40" s="353">
        <v>0</v>
      </c>
      <c r="E40" s="354"/>
      <c r="F40" s="353">
        <v>0</v>
      </c>
      <c r="G40" s="355"/>
    </row>
    <row r="41" spans="1:7">
      <c r="B41" s="331" t="s">
        <v>394</v>
      </c>
      <c r="C41" s="332" t="s">
        <v>89</v>
      </c>
      <c r="D41" s="350">
        <v>0</v>
      </c>
      <c r="E41" s="356"/>
      <c r="F41" s="350">
        <v>0</v>
      </c>
      <c r="G41" s="352"/>
    </row>
    <row r="42" spans="1:7">
      <c r="B42" s="331" t="s">
        <v>395</v>
      </c>
      <c r="C42" s="332" t="s">
        <v>97</v>
      </c>
      <c r="D42" s="357">
        <v>60000000</v>
      </c>
      <c r="E42" s="356"/>
      <c r="F42" s="357">
        <v>60000000</v>
      </c>
      <c r="G42" s="352">
        <v>0</v>
      </c>
    </row>
    <row r="43" spans="1:7">
      <c r="B43" s="331" t="s">
        <v>396</v>
      </c>
      <c r="C43" s="332" t="s">
        <v>99</v>
      </c>
      <c r="D43" s="357">
        <v>4088446.23</v>
      </c>
      <c r="E43" s="356">
        <v>0</v>
      </c>
      <c r="F43" s="357">
        <v>1589631.38</v>
      </c>
      <c r="G43" s="352">
        <v>0</v>
      </c>
    </row>
    <row r="44" spans="1:7">
      <c r="B44" s="344" t="s">
        <v>397</v>
      </c>
      <c r="C44" s="345"/>
      <c r="D44" s="358">
        <f>D36+D41+D42+D43</f>
        <v>338126828.75</v>
      </c>
      <c r="E44" s="358">
        <f>E36+E41+E42+E43</f>
        <v>0</v>
      </c>
      <c r="F44" s="365">
        <f>F36+F41+F42+F43</f>
        <v>329081671.85000014</v>
      </c>
      <c r="G44" s="366">
        <v>0</v>
      </c>
    </row>
    <row r="45" spans="1:7">
      <c r="B45" s="344" t="s">
        <v>398</v>
      </c>
      <c r="C45" s="345"/>
      <c r="D45" s="359">
        <f>+F12</f>
        <v>135476634.98000002</v>
      </c>
      <c r="E45" s="360">
        <f>G12</f>
        <v>0</v>
      </c>
      <c r="F45" s="367"/>
      <c r="G45" s="368">
        <v>101759705.60000002</v>
      </c>
    </row>
    <row r="46" spans="1:7">
      <c r="B46" s="346" t="s">
        <v>399</v>
      </c>
      <c r="C46" s="347"/>
      <c r="D46" s="361">
        <f>F13</f>
        <v>0</v>
      </c>
      <c r="E46" s="362">
        <f>+G13</f>
        <v>32038586.070000529</v>
      </c>
      <c r="F46" s="369"/>
      <c r="G46" s="368">
        <v>40036048.509999275</v>
      </c>
    </row>
    <row r="47" spans="1:7">
      <c r="A47" s="348"/>
      <c r="B47" s="339" t="s">
        <v>53</v>
      </c>
      <c r="C47" s="255"/>
      <c r="D47" s="363">
        <f>D44+D45+D46</f>
        <v>473603463.73000002</v>
      </c>
      <c r="E47" s="364">
        <f>E34+E45+E46</f>
        <v>473603463.73000062</v>
      </c>
      <c r="F47" s="370">
        <f>F44+F45+F46</f>
        <v>329081671.85000014</v>
      </c>
      <c r="G47" s="368">
        <f>G34+G45+G46</f>
        <v>329081671.84999943</v>
      </c>
    </row>
    <row r="48" spans="1:7">
      <c r="A48" s="292"/>
      <c r="B48" s="293"/>
      <c r="C48" s="294"/>
      <c r="D48" s="293"/>
      <c r="E48" s="316"/>
      <c r="F48" s="293"/>
      <c r="G48" s="293"/>
    </row>
    <row r="49" spans="1:7">
      <c r="A49" s="292"/>
      <c r="B49" s="293"/>
      <c r="C49" s="294"/>
      <c r="D49" s="293"/>
      <c r="E49" s="293"/>
      <c r="F49" s="293"/>
      <c r="G49" s="293"/>
    </row>
    <row r="50" spans="1:7">
      <c r="A50" s="292"/>
      <c r="B50" s="293"/>
      <c r="C50" s="294"/>
      <c r="D50" s="293"/>
      <c r="E50" s="293"/>
      <c r="F50" s="293"/>
      <c r="G50" s="293"/>
    </row>
    <row r="51" spans="1:7">
      <c r="A51" s="292"/>
      <c r="B51" s="293"/>
      <c r="C51" s="294"/>
      <c r="D51" s="293"/>
      <c r="E51" s="293"/>
      <c r="F51" s="293"/>
      <c r="G51" s="293"/>
    </row>
  </sheetData>
  <mergeCells count="10">
    <mergeCell ref="B16:G16"/>
    <mergeCell ref="D18:E18"/>
    <mergeCell ref="F18:G18"/>
    <mergeCell ref="A1:G1"/>
    <mergeCell ref="B3:G3"/>
    <mergeCell ref="B5:B6"/>
    <mergeCell ref="D5:D6"/>
    <mergeCell ref="E5:E6"/>
    <mergeCell ref="F5:G5"/>
    <mergeCell ref="F4:G4"/>
  </mergeCells>
  <phoneticPr fontId="0" type="noConversion"/>
  <pageMargins left="0.70866141732283472" right="0.23622047244094491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17"/>
  <sheetViews>
    <sheetView zoomScale="112" zoomScaleNormal="112" workbookViewId="0">
      <selection activeCell="B5" sqref="B5:B8"/>
    </sheetView>
  </sheetViews>
  <sheetFormatPr baseColWidth="10" defaultColWidth="11.453125" defaultRowHeight="13"/>
  <cols>
    <col min="1" max="1" width="28" style="100" bestFit="1" customWidth="1"/>
    <col min="2" max="2" width="19" style="100" bestFit="1" customWidth="1"/>
    <col min="3" max="3" width="34.54296875" style="100" customWidth="1"/>
    <col min="4" max="4" width="8.453125" style="100" bestFit="1" customWidth="1"/>
    <col min="5" max="16384" width="11.453125" style="100"/>
  </cols>
  <sheetData>
    <row r="1" spans="1:4" s="7" customFormat="1" ht="12">
      <c r="A1" s="574" t="s">
        <v>412</v>
      </c>
      <c r="B1" s="575"/>
      <c r="C1" s="576"/>
    </row>
    <row r="3" spans="1:4" ht="13.5" thickBot="1">
      <c r="B3" s="577" t="str">
        <f>+TF!F4</f>
        <v>Exercice du 1 janvier 2017 au 31 décembre 2017</v>
      </c>
      <c r="C3" s="577"/>
      <c r="D3" s="101"/>
    </row>
    <row r="4" spans="1:4" ht="36">
      <c r="A4" s="666" t="s">
        <v>249</v>
      </c>
      <c r="B4" s="667" t="s">
        <v>250</v>
      </c>
      <c r="C4" s="668" t="s">
        <v>251</v>
      </c>
    </row>
    <row r="5" spans="1:4" ht="13.15" customHeight="1">
      <c r="A5" s="662" t="s">
        <v>252</v>
      </c>
      <c r="B5" s="570" t="s">
        <v>240</v>
      </c>
      <c r="C5" s="570" t="s">
        <v>240</v>
      </c>
    </row>
    <row r="6" spans="1:4" ht="13.15" customHeight="1">
      <c r="A6" s="663"/>
      <c r="B6" s="571"/>
      <c r="C6" s="571"/>
    </row>
    <row r="7" spans="1:4" ht="13.15" customHeight="1">
      <c r="A7" s="663"/>
      <c r="B7" s="571"/>
      <c r="C7" s="571"/>
    </row>
    <row r="8" spans="1:4" ht="13.15" customHeight="1">
      <c r="A8" s="664"/>
      <c r="B8" s="572"/>
      <c r="C8" s="572"/>
    </row>
    <row r="9" spans="1:4" ht="13.15" customHeight="1">
      <c r="A9" s="662" t="s">
        <v>253</v>
      </c>
      <c r="B9" s="570" t="s">
        <v>240</v>
      </c>
      <c r="C9" s="570" t="s">
        <v>240</v>
      </c>
    </row>
    <row r="10" spans="1:4" ht="13.15" customHeight="1">
      <c r="A10" s="663"/>
      <c r="B10" s="571"/>
      <c r="C10" s="571"/>
    </row>
    <row r="11" spans="1:4" ht="13.15" customHeight="1">
      <c r="A11" s="663"/>
      <c r="B11" s="571"/>
      <c r="C11" s="571"/>
    </row>
    <row r="12" spans="1:4" ht="13.15" customHeight="1">
      <c r="A12" s="664"/>
      <c r="B12" s="572"/>
      <c r="C12" s="572"/>
    </row>
    <row r="13" spans="1:4" ht="38.25" customHeight="1">
      <c r="A13" s="662" t="s">
        <v>254</v>
      </c>
      <c r="B13" s="570" t="s">
        <v>240</v>
      </c>
      <c r="C13" s="570" t="s">
        <v>240</v>
      </c>
    </row>
    <row r="14" spans="1:4" ht="13.15" customHeight="1">
      <c r="A14" s="663"/>
      <c r="B14" s="571"/>
      <c r="C14" s="571"/>
    </row>
    <row r="15" spans="1:4" ht="13.9" customHeight="1" thickBot="1">
      <c r="A15" s="665"/>
      <c r="B15" s="573"/>
      <c r="C15" s="573"/>
    </row>
    <row r="16" spans="1:4">
      <c r="B16" s="102"/>
      <c r="C16" s="102"/>
    </row>
    <row r="17" spans="2:3">
      <c r="B17" s="102"/>
      <c r="C17" s="102"/>
    </row>
  </sheetData>
  <mergeCells count="11">
    <mergeCell ref="C9:C12"/>
    <mergeCell ref="A13:A15"/>
    <mergeCell ref="B13:B15"/>
    <mergeCell ref="C13:C15"/>
    <mergeCell ref="A1:C1"/>
    <mergeCell ref="B3:C3"/>
    <mergeCell ref="A5:A8"/>
    <mergeCell ref="B5:B8"/>
    <mergeCell ref="C5:C8"/>
    <mergeCell ref="A9:A12"/>
    <mergeCell ref="B9:B12"/>
  </mergeCells>
  <pageMargins left="0.7" right="0.62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11"/>
  <sheetViews>
    <sheetView workbookViewId="0">
      <selection activeCell="A5" sqref="A5"/>
    </sheetView>
  </sheetViews>
  <sheetFormatPr baseColWidth="10" defaultColWidth="13.453125" defaultRowHeight="12"/>
  <cols>
    <col min="1" max="1" width="30.81640625" style="103" customWidth="1"/>
    <col min="2" max="2" width="22.7265625" style="103" customWidth="1"/>
    <col min="3" max="3" width="29" style="103" customWidth="1"/>
    <col min="4" max="16384" width="13.453125" style="103"/>
  </cols>
  <sheetData>
    <row r="1" spans="1:3" s="7" customFormat="1">
      <c r="A1" s="574" t="s">
        <v>450</v>
      </c>
      <c r="B1" s="575"/>
      <c r="C1" s="576"/>
    </row>
    <row r="3" spans="1:3">
      <c r="C3" s="103" t="s">
        <v>460</v>
      </c>
    </row>
    <row r="4" spans="1:3" ht="12.5" thickBot="1"/>
    <row r="5" spans="1:3" ht="48">
      <c r="A5" s="104" t="s">
        <v>255</v>
      </c>
      <c r="B5" s="105" t="s">
        <v>256</v>
      </c>
      <c r="C5" s="106" t="s">
        <v>257</v>
      </c>
    </row>
    <row r="6" spans="1:3" ht="26.25" customHeight="1">
      <c r="A6" s="578" t="s">
        <v>258</v>
      </c>
      <c r="B6" s="581" t="s">
        <v>240</v>
      </c>
      <c r="C6" s="584" t="s">
        <v>240</v>
      </c>
    </row>
    <row r="7" spans="1:3">
      <c r="A7" s="579"/>
      <c r="B7" s="582"/>
      <c r="C7" s="585"/>
    </row>
    <row r="8" spans="1:3">
      <c r="A8" s="579"/>
      <c r="B8" s="582"/>
      <c r="C8" s="585"/>
    </row>
    <row r="9" spans="1:3">
      <c r="A9" s="578" t="s">
        <v>259</v>
      </c>
      <c r="B9" s="581" t="s">
        <v>240</v>
      </c>
      <c r="C9" s="584" t="s">
        <v>240</v>
      </c>
    </row>
    <row r="10" spans="1:3">
      <c r="A10" s="579"/>
      <c r="B10" s="582"/>
      <c r="C10" s="585"/>
    </row>
    <row r="11" spans="1:3" ht="12.5" thickBot="1">
      <c r="A11" s="580"/>
      <c r="B11" s="583"/>
      <c r="C11" s="586"/>
    </row>
  </sheetData>
  <mergeCells count="7">
    <mergeCell ref="A9:A11"/>
    <mergeCell ref="B9:B11"/>
    <mergeCell ref="C9:C11"/>
    <mergeCell ref="A1:C1"/>
    <mergeCell ref="A6:A8"/>
    <mergeCell ref="B6:B8"/>
    <mergeCell ref="C6:C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28"/>
  <sheetViews>
    <sheetView tabSelected="1" workbookViewId="0">
      <selection activeCell="B10" sqref="B10"/>
    </sheetView>
  </sheetViews>
  <sheetFormatPr baseColWidth="10" defaultColWidth="11.54296875" defaultRowHeight="12"/>
  <cols>
    <col min="1" max="1" width="44.54296875" style="480" bestFit="1" customWidth="1"/>
    <col min="2" max="2" width="23.453125" style="480" customWidth="1"/>
    <col min="3" max="3" width="24.7265625" style="480" customWidth="1"/>
    <col min="4" max="4" width="24.54296875" style="480" bestFit="1" customWidth="1"/>
    <col min="5" max="5" width="23.1796875" style="480" customWidth="1"/>
    <col min="6" max="7" width="14.1796875" style="480" bestFit="1" customWidth="1"/>
    <col min="8" max="8" width="16" style="480" customWidth="1"/>
    <col min="9" max="9" width="29.26953125" style="480" customWidth="1"/>
    <col min="10" max="16384" width="11.54296875" style="480"/>
  </cols>
  <sheetData>
    <row r="1" spans="1:9">
      <c r="A1" s="478"/>
      <c r="B1" s="479"/>
      <c r="C1" s="479"/>
      <c r="D1" s="479"/>
      <c r="E1" s="479"/>
      <c r="F1" s="479"/>
      <c r="G1" s="479"/>
      <c r="H1" s="479"/>
      <c r="I1" s="479"/>
    </row>
    <row r="2" spans="1:9" ht="12.75" customHeight="1">
      <c r="A2" s="479"/>
      <c r="B2" s="479"/>
      <c r="C2" s="479"/>
      <c r="D2" s="479"/>
      <c r="E2" s="479"/>
      <c r="F2" s="479"/>
      <c r="G2" s="479"/>
      <c r="H2" s="479"/>
      <c r="I2" s="479"/>
    </row>
    <row r="3" spans="1:9" s="371" customFormat="1" ht="12.5">
      <c r="A3" s="553" t="s">
        <v>413</v>
      </c>
      <c r="B3" s="554"/>
      <c r="C3" s="554"/>
      <c r="D3" s="554"/>
      <c r="E3" s="554"/>
      <c r="F3" s="554"/>
      <c r="G3" s="554"/>
      <c r="H3" s="554"/>
      <c r="I3" s="555"/>
    </row>
    <row r="4" spans="1:9">
      <c r="A4" s="481"/>
      <c r="B4" s="481"/>
      <c r="C4" s="481"/>
      <c r="D4" s="481"/>
      <c r="E4" s="481"/>
      <c r="F4" s="481"/>
      <c r="G4" s="481"/>
      <c r="H4" s="481"/>
      <c r="I4" s="481"/>
    </row>
    <row r="5" spans="1:9">
      <c r="A5" s="482" t="s">
        <v>1</v>
      </c>
      <c r="B5" s="479"/>
      <c r="C5" s="483"/>
      <c r="D5" s="479"/>
      <c r="E5" s="479"/>
      <c r="F5" s="479"/>
      <c r="G5" s="587" t="str">
        <f>+Méthode!C3</f>
        <v>Exercice Clos au 31 décembre 2017</v>
      </c>
      <c r="H5" s="587"/>
      <c r="I5" s="587"/>
    </row>
    <row r="6" spans="1:9">
      <c r="A6" s="484"/>
      <c r="B6" s="479"/>
      <c r="C6" s="483"/>
      <c r="D6" s="479"/>
      <c r="E6" s="479"/>
      <c r="F6" s="479"/>
      <c r="G6" s="479"/>
      <c r="H6" s="485"/>
      <c r="I6" s="485"/>
    </row>
    <row r="7" spans="1:9">
      <c r="A7" s="486"/>
      <c r="B7" s="487" t="s">
        <v>193</v>
      </c>
      <c r="C7" s="488"/>
      <c r="D7" s="489" t="s">
        <v>194</v>
      </c>
      <c r="E7" s="490"/>
      <c r="F7" s="488"/>
      <c r="G7" s="489" t="s">
        <v>195</v>
      </c>
      <c r="H7" s="490"/>
      <c r="I7" s="491" t="s">
        <v>196</v>
      </c>
    </row>
    <row r="8" spans="1:9">
      <c r="A8" s="492" t="s">
        <v>111</v>
      </c>
      <c r="B8" s="492" t="s">
        <v>197</v>
      </c>
      <c r="C8" s="493" t="s">
        <v>198</v>
      </c>
      <c r="D8" s="494" t="s">
        <v>358</v>
      </c>
      <c r="E8" s="487" t="s">
        <v>199</v>
      </c>
      <c r="F8" s="487" t="s">
        <v>200</v>
      </c>
      <c r="G8" s="495" t="s">
        <v>201</v>
      </c>
      <c r="H8" s="487" t="s">
        <v>202</v>
      </c>
      <c r="I8" s="496" t="s">
        <v>203</v>
      </c>
    </row>
    <row r="9" spans="1:9" ht="12.5" thickBot="1">
      <c r="A9" s="497"/>
      <c r="B9" s="498"/>
      <c r="C9" s="499"/>
      <c r="D9" s="498" t="s">
        <v>359</v>
      </c>
      <c r="E9" s="498"/>
      <c r="F9" s="498"/>
      <c r="G9" s="500"/>
      <c r="H9" s="498"/>
      <c r="I9" s="501" t="s">
        <v>204</v>
      </c>
    </row>
    <row r="10" spans="1:9" s="371" customFormat="1" ht="14" thickTop="1" thickBot="1">
      <c r="A10" s="502" t="s">
        <v>205</v>
      </c>
      <c r="B10" s="502">
        <f>+B11+B12+B13</f>
        <v>52990121.540000007</v>
      </c>
      <c r="C10" s="502">
        <f>+C11+C12+C13</f>
        <v>4088446.23</v>
      </c>
      <c r="D10" s="502">
        <f t="shared" ref="D10:H10" si="0">+D11+D12+D13</f>
        <v>0</v>
      </c>
      <c r="E10" s="502">
        <f t="shared" si="0"/>
        <v>0</v>
      </c>
      <c r="F10" s="502">
        <f t="shared" si="0"/>
        <v>0</v>
      </c>
      <c r="G10" s="502">
        <f t="shared" si="0"/>
        <v>0</v>
      </c>
      <c r="H10" s="502">
        <f t="shared" si="0"/>
        <v>0</v>
      </c>
      <c r="I10" s="502">
        <f>+B10+C10+D10+E10-F10-G10-H10</f>
        <v>57078567.770000003</v>
      </c>
    </row>
    <row r="11" spans="1:9" ht="12.5" thickTop="1">
      <c r="A11" s="503" t="s">
        <v>206</v>
      </c>
      <c r="B11" s="504">
        <v>0</v>
      </c>
      <c r="C11" s="504">
        <v>0</v>
      </c>
      <c r="D11" s="504"/>
      <c r="E11" s="479"/>
      <c r="F11" s="504"/>
      <c r="G11" s="479"/>
      <c r="H11" s="504">
        <v>0</v>
      </c>
      <c r="I11" s="504">
        <v>0</v>
      </c>
    </row>
    <row r="12" spans="1:9">
      <c r="A12" s="503" t="s">
        <v>207</v>
      </c>
      <c r="B12" s="504">
        <v>52990121.540000007</v>
      </c>
      <c r="C12" s="504">
        <v>4088446.23</v>
      </c>
      <c r="D12" s="504"/>
      <c r="E12" s="479"/>
      <c r="F12" s="504">
        <v>0</v>
      </c>
      <c r="G12" s="479"/>
      <c r="H12" s="504"/>
      <c r="I12" s="504">
        <f>+B12+C12+D12+E12-F12-G12-H12</f>
        <v>57078567.770000003</v>
      </c>
    </row>
    <row r="13" spans="1:9">
      <c r="A13" s="503" t="s">
        <v>208</v>
      </c>
      <c r="B13" s="504">
        <v>0</v>
      </c>
      <c r="C13" s="504">
        <v>0</v>
      </c>
      <c r="D13" s="504"/>
      <c r="E13" s="479"/>
      <c r="F13" s="504">
        <v>0</v>
      </c>
      <c r="G13" s="479"/>
      <c r="H13" s="504"/>
      <c r="I13" s="504">
        <v>0</v>
      </c>
    </row>
    <row r="14" spans="1:9" ht="12.5" thickBot="1">
      <c r="A14" s="505"/>
      <c r="B14" s="506"/>
      <c r="C14" s="506"/>
      <c r="D14" s="506"/>
      <c r="E14" s="507"/>
      <c r="F14" s="506"/>
      <c r="G14" s="507"/>
      <c r="H14" s="506"/>
      <c r="I14" s="504">
        <v>0</v>
      </c>
    </row>
    <row r="15" spans="1:9" s="371" customFormat="1" ht="14" thickTop="1" thickBot="1">
      <c r="A15" s="502" t="s">
        <v>209</v>
      </c>
      <c r="B15" s="502">
        <f>+B16+B17+B18+B19</f>
        <v>16745558.250000002</v>
      </c>
      <c r="C15" s="502">
        <f>+C16+C17+C18+C19</f>
        <v>2441328.5600000005</v>
      </c>
      <c r="D15" s="502">
        <f t="shared" ref="D15:H15" si="1">+D16+D17+D18+D19</f>
        <v>0</v>
      </c>
      <c r="E15" s="502">
        <f>+E16+E17+E18+E19</f>
        <v>255355</v>
      </c>
      <c r="F15" s="502">
        <f t="shared" si="1"/>
        <v>0</v>
      </c>
      <c r="G15" s="502">
        <f t="shared" si="1"/>
        <v>0</v>
      </c>
      <c r="H15" s="502">
        <f t="shared" si="1"/>
        <v>0</v>
      </c>
      <c r="I15" s="502">
        <f>+B15+C15+D15+E15-F15-G15-H15</f>
        <v>19442241.810000002</v>
      </c>
    </row>
    <row r="16" spans="1:9" ht="12.5" thickTop="1">
      <c r="A16" s="503" t="s">
        <v>210</v>
      </c>
      <c r="B16" s="504">
        <v>0</v>
      </c>
      <c r="C16" s="504">
        <v>0</v>
      </c>
      <c r="D16" s="504"/>
      <c r="E16" s="479"/>
      <c r="F16" s="504">
        <v>0</v>
      </c>
      <c r="G16" s="479"/>
      <c r="H16" s="504"/>
      <c r="I16" s="504">
        <v>0</v>
      </c>
    </row>
    <row r="17" spans="1:9">
      <c r="A17" s="503" t="s">
        <v>211</v>
      </c>
      <c r="B17" s="504">
        <v>16745558.250000002</v>
      </c>
      <c r="C17" s="480">
        <v>2441328.5600000005</v>
      </c>
      <c r="D17" s="504"/>
      <c r="E17" s="479">
        <v>255355</v>
      </c>
      <c r="F17" s="504">
        <v>0</v>
      </c>
      <c r="G17" s="479"/>
      <c r="H17" s="504"/>
      <c r="I17" s="504">
        <f>+B17+C17+D17+E17-F17-G17-H17</f>
        <v>19442241.810000002</v>
      </c>
    </row>
    <row r="18" spans="1:9">
      <c r="A18" s="503" t="s">
        <v>212</v>
      </c>
      <c r="B18" s="504">
        <v>0</v>
      </c>
      <c r="C18" s="504">
        <v>0</v>
      </c>
      <c r="D18" s="504"/>
      <c r="E18" s="479"/>
      <c r="F18" s="504">
        <v>0</v>
      </c>
      <c r="G18" s="479"/>
      <c r="H18" s="504"/>
      <c r="I18" s="504">
        <v>0</v>
      </c>
    </row>
    <row r="19" spans="1:9">
      <c r="A19" s="503" t="s">
        <v>213</v>
      </c>
      <c r="B19" s="504">
        <v>0</v>
      </c>
      <c r="C19" s="504">
        <v>0</v>
      </c>
      <c r="D19" s="504"/>
      <c r="E19" s="479"/>
      <c r="F19" s="504">
        <v>0</v>
      </c>
      <c r="G19" s="479"/>
      <c r="H19" s="504"/>
      <c r="I19" s="504">
        <v>0</v>
      </c>
    </row>
    <row r="20" spans="1:9" ht="12.5" thickBot="1">
      <c r="A20" s="505"/>
      <c r="B20" s="506"/>
      <c r="C20" s="506">
        <v>0</v>
      </c>
      <c r="D20" s="506"/>
      <c r="E20" s="507"/>
      <c r="F20" s="506"/>
      <c r="G20" s="507"/>
      <c r="H20" s="506"/>
      <c r="I20" s="504">
        <v>0</v>
      </c>
    </row>
    <row r="21" spans="1:9" s="371" customFormat="1" ht="14" thickTop="1" thickBot="1">
      <c r="A21" s="502" t="s">
        <v>214</v>
      </c>
      <c r="B21" s="502">
        <f>+B22+B23+B24+B25+B26+B27+B28</f>
        <v>2080791093.9900002</v>
      </c>
      <c r="C21" s="502">
        <f>+C22+C23+C24+C25+C26+C27+C28</f>
        <v>268107349.03</v>
      </c>
      <c r="D21" s="502">
        <f t="shared" ref="D21:H21" si="2">+D22+D23+D24+D25+D26+D27+D28</f>
        <v>852000</v>
      </c>
      <c r="E21" s="502">
        <f>+E22+E23+E24+E25+E26+E27+E28</f>
        <v>47261017.200000018</v>
      </c>
      <c r="F21" s="502">
        <f t="shared" si="2"/>
        <v>1078861.98</v>
      </c>
      <c r="G21" s="502">
        <f t="shared" si="2"/>
        <v>0</v>
      </c>
      <c r="H21" s="502">
        <f t="shared" si="2"/>
        <v>48206272.200000018</v>
      </c>
      <c r="I21" s="502">
        <f>+B21+C21+D21+E21-F21-G21-H21</f>
        <v>2347726326.0400004</v>
      </c>
    </row>
    <row r="22" spans="1:9" ht="12.5" thickTop="1">
      <c r="A22" s="503" t="s">
        <v>215</v>
      </c>
      <c r="B22" s="504">
        <v>21233284.23</v>
      </c>
      <c r="C22" s="504">
        <v>14077200</v>
      </c>
      <c r="D22" s="504"/>
      <c r="E22" s="479"/>
      <c r="F22" s="508">
        <v>0</v>
      </c>
      <c r="G22" s="479"/>
      <c r="H22" s="504"/>
      <c r="I22" s="508">
        <f>+B22+C22+D22+E22-F22-G22-H22</f>
        <v>35310484.230000004</v>
      </c>
    </row>
    <row r="23" spans="1:9">
      <c r="A23" s="503" t="s">
        <v>216</v>
      </c>
      <c r="B23" s="504">
        <v>389394631.49000001</v>
      </c>
      <c r="C23" s="504">
        <v>27638322.559999999</v>
      </c>
      <c r="D23" s="480">
        <v>852000</v>
      </c>
      <c r="E23" s="479">
        <v>1031930</v>
      </c>
      <c r="F23" s="504"/>
      <c r="G23" s="479"/>
      <c r="H23" s="504"/>
      <c r="I23" s="504">
        <f>+B23+C23+D23+E23-F23-G23-H23</f>
        <v>418916884.05000001</v>
      </c>
    </row>
    <row r="24" spans="1:9">
      <c r="A24" s="503" t="s">
        <v>217</v>
      </c>
      <c r="B24" s="504">
        <v>1565812648.8800001</v>
      </c>
      <c r="C24" s="504">
        <v>192302249.78</v>
      </c>
      <c r="D24" s="504"/>
      <c r="E24" s="479">
        <v>45894320.530000016</v>
      </c>
      <c r="F24" s="504">
        <v>1054987.45</v>
      </c>
      <c r="G24" s="479"/>
      <c r="H24" s="504"/>
      <c r="I24" s="504">
        <f t="shared" ref="I24:I28" si="3">+B24+C24+D24+E24-F24-G24-H24</f>
        <v>1802954231.74</v>
      </c>
    </row>
    <row r="25" spans="1:9">
      <c r="A25" s="503" t="s">
        <v>218</v>
      </c>
      <c r="B25" s="504">
        <v>9585565.7399999984</v>
      </c>
      <c r="C25" s="504">
        <v>658430.92000000004</v>
      </c>
      <c r="D25" s="504"/>
      <c r="E25" s="479"/>
      <c r="F25" s="504">
        <v>23874.53</v>
      </c>
      <c r="G25" s="479"/>
      <c r="H25" s="503"/>
      <c r="I25" s="504">
        <f t="shared" si="3"/>
        <v>10220122.129999999</v>
      </c>
    </row>
    <row r="26" spans="1:9">
      <c r="A26" s="503" t="s">
        <v>467</v>
      </c>
      <c r="B26" s="504">
        <v>42728703.169999994</v>
      </c>
      <c r="C26" s="504">
        <v>4408981.4400000004</v>
      </c>
      <c r="D26" s="504"/>
      <c r="E26" s="479">
        <v>334766.67</v>
      </c>
      <c r="F26" s="504">
        <v>0</v>
      </c>
      <c r="G26" s="504"/>
      <c r="H26" s="504"/>
      <c r="I26" s="504">
        <f t="shared" si="3"/>
        <v>47472451.279999994</v>
      </c>
    </row>
    <row r="27" spans="1:9">
      <c r="A27" s="503" t="s">
        <v>438</v>
      </c>
      <c r="B27" s="504">
        <v>0</v>
      </c>
      <c r="C27" s="504"/>
      <c r="D27" s="504"/>
      <c r="E27" s="479"/>
      <c r="F27" s="504">
        <v>0</v>
      </c>
      <c r="G27" s="479"/>
      <c r="H27" s="504"/>
      <c r="I27" s="504">
        <f t="shared" si="3"/>
        <v>0</v>
      </c>
    </row>
    <row r="28" spans="1:9">
      <c r="A28" s="505" t="s">
        <v>219</v>
      </c>
      <c r="B28" s="506">
        <v>52036260.480000101</v>
      </c>
      <c r="C28" s="506">
        <v>29022164.330000002</v>
      </c>
      <c r="D28" s="506"/>
      <c r="E28" s="507"/>
      <c r="F28" s="506"/>
      <c r="G28" s="507"/>
      <c r="H28" s="506">
        <v>48206272.200000018</v>
      </c>
      <c r="I28" s="506">
        <f t="shared" si="3"/>
        <v>32852152.610000089</v>
      </c>
    </row>
  </sheetData>
  <mergeCells count="2">
    <mergeCell ref="A3:I3"/>
    <mergeCell ref="G5:I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K18"/>
  <sheetViews>
    <sheetView workbookViewId="0">
      <selection activeCell="B11" sqref="B11"/>
    </sheetView>
  </sheetViews>
  <sheetFormatPr baseColWidth="10" defaultColWidth="15.81640625" defaultRowHeight="12"/>
  <cols>
    <col min="1" max="2" width="28.7265625" style="446" customWidth="1"/>
    <col min="3" max="3" width="19.453125" style="446" bestFit="1" customWidth="1"/>
    <col min="4" max="4" width="14.81640625" style="446" customWidth="1"/>
    <col min="5" max="5" width="22.81640625" style="446" bestFit="1" customWidth="1"/>
    <col min="6" max="6" width="23.81640625" style="446" bestFit="1" customWidth="1"/>
    <col min="7" max="7" width="19.54296875" style="446" bestFit="1" customWidth="1"/>
    <col min="8" max="8" width="17.26953125" style="446" bestFit="1" customWidth="1"/>
    <col min="9" max="9" width="19.7265625" style="446" customWidth="1"/>
    <col min="10" max="10" width="15.26953125" style="446" bestFit="1" customWidth="1"/>
    <col min="11" max="16384" width="15.81640625" style="444"/>
  </cols>
  <sheetData>
    <row r="1" spans="1:11">
      <c r="A1" s="598" t="s">
        <v>414</v>
      </c>
      <c r="B1" s="599"/>
      <c r="C1" s="599"/>
      <c r="D1" s="599"/>
      <c r="E1" s="599"/>
      <c r="F1" s="599"/>
      <c r="G1" s="599"/>
      <c r="H1" s="599"/>
      <c r="I1" s="599"/>
      <c r="J1" s="600"/>
    </row>
    <row r="2" spans="1:11" ht="12.5" thickBot="1">
      <c r="A2" s="445" t="s">
        <v>1</v>
      </c>
      <c r="G2" s="601" t="str">
        <f>+Immos!G5</f>
        <v>Exercice Clos au 31 décembre 2017</v>
      </c>
      <c r="H2" s="601"/>
      <c r="I2" s="601"/>
      <c r="J2" s="601"/>
    </row>
    <row r="3" spans="1:11">
      <c r="A3" s="602" t="s">
        <v>415</v>
      </c>
      <c r="B3" s="588" t="s">
        <v>416</v>
      </c>
      <c r="C3" s="588" t="s">
        <v>417</v>
      </c>
      <c r="D3" s="588" t="s">
        <v>418</v>
      </c>
      <c r="E3" s="588" t="s">
        <v>419</v>
      </c>
      <c r="F3" s="588" t="s">
        <v>440</v>
      </c>
      <c r="G3" s="590" t="s">
        <v>420</v>
      </c>
      <c r="H3" s="591"/>
      <c r="I3" s="592"/>
      <c r="J3" s="596" t="s">
        <v>441</v>
      </c>
    </row>
    <row r="4" spans="1:11">
      <c r="A4" s="603"/>
      <c r="B4" s="589"/>
      <c r="C4" s="589"/>
      <c r="D4" s="589"/>
      <c r="E4" s="589"/>
      <c r="F4" s="589"/>
      <c r="G4" s="593"/>
      <c r="H4" s="594"/>
      <c r="I4" s="595"/>
      <c r="J4" s="597"/>
    </row>
    <row r="5" spans="1:11">
      <c r="A5" s="603"/>
      <c r="B5" s="589"/>
      <c r="C5" s="589"/>
      <c r="D5" s="589"/>
      <c r="E5" s="589"/>
      <c r="F5" s="589"/>
      <c r="G5" s="447" t="s">
        <v>421</v>
      </c>
      <c r="H5" s="448" t="s">
        <v>422</v>
      </c>
      <c r="I5" s="448" t="s">
        <v>423</v>
      </c>
      <c r="J5" s="597"/>
    </row>
    <row r="6" spans="1:11">
      <c r="A6" s="604"/>
      <c r="B6" s="449" t="s">
        <v>235</v>
      </c>
      <c r="C6" s="449" t="s">
        <v>228</v>
      </c>
      <c r="D6" s="449" t="s">
        <v>229</v>
      </c>
      <c r="E6" s="449" t="s">
        <v>230</v>
      </c>
      <c r="F6" s="449" t="s">
        <v>232</v>
      </c>
      <c r="G6" s="449" t="s">
        <v>233</v>
      </c>
      <c r="H6" s="449" t="s">
        <v>236</v>
      </c>
      <c r="I6" s="449" t="s">
        <v>237</v>
      </c>
      <c r="J6" s="450" t="s">
        <v>238</v>
      </c>
    </row>
    <row r="7" spans="1:11">
      <c r="A7" s="451"/>
      <c r="B7" s="452"/>
      <c r="C7" s="453"/>
      <c r="D7" s="453"/>
      <c r="E7" s="453"/>
      <c r="F7" s="453"/>
      <c r="G7" s="453"/>
      <c r="H7" s="453"/>
      <c r="I7" s="453"/>
      <c r="J7" s="454"/>
    </row>
    <row r="8" spans="1:11" ht="36">
      <c r="A8" s="669" t="s">
        <v>462</v>
      </c>
      <c r="B8" s="455" t="s">
        <v>442</v>
      </c>
      <c r="C8" s="456">
        <v>5438400.0000000009</v>
      </c>
      <c r="D8" s="457">
        <v>0.55000000000000004</v>
      </c>
      <c r="E8" s="456">
        <v>22762339.34</v>
      </c>
      <c r="F8" s="456">
        <v>22762339.34</v>
      </c>
      <c r="G8" s="458">
        <v>43100</v>
      </c>
      <c r="H8" s="456">
        <v>21643540.310781043</v>
      </c>
      <c r="I8" s="456">
        <v>8416235.7506147511</v>
      </c>
      <c r="J8" s="459">
        <v>1121298.71</v>
      </c>
    </row>
    <row r="9" spans="1:11" ht="36">
      <c r="A9" s="669" t="s">
        <v>463</v>
      </c>
      <c r="B9" s="460" t="s">
        <v>451</v>
      </c>
      <c r="C9" s="461">
        <v>30000000</v>
      </c>
      <c r="D9" s="457">
        <v>1</v>
      </c>
      <c r="E9" s="461">
        <v>30000000</v>
      </c>
      <c r="F9" s="461">
        <v>30000000</v>
      </c>
      <c r="G9" s="458">
        <v>43100</v>
      </c>
      <c r="H9" s="456">
        <v>22192426.399999999</v>
      </c>
      <c r="I9" s="456">
        <v>-5780939.2999999998</v>
      </c>
      <c r="J9" s="459">
        <v>0</v>
      </c>
    </row>
    <row r="10" spans="1:11" ht="36">
      <c r="A10" s="462" t="s">
        <v>452</v>
      </c>
      <c r="B10" s="460" t="s">
        <v>451</v>
      </c>
      <c r="C10" s="461">
        <v>22000000</v>
      </c>
      <c r="D10" s="463">
        <v>0.34</v>
      </c>
      <c r="E10" s="456">
        <v>7479800</v>
      </c>
      <c r="F10" s="456">
        <v>7479800</v>
      </c>
      <c r="G10" s="458">
        <v>43100</v>
      </c>
      <c r="H10" s="456">
        <v>8338070.6799999997</v>
      </c>
      <c r="I10" s="456">
        <v>-11861975.109999999</v>
      </c>
      <c r="J10" s="459">
        <v>0</v>
      </c>
    </row>
    <row r="11" spans="1:11" ht="36">
      <c r="A11" s="462" t="s">
        <v>461</v>
      </c>
      <c r="B11" s="460" t="s">
        <v>451</v>
      </c>
      <c r="C11" s="461">
        <v>3107104.93</v>
      </c>
      <c r="D11" s="463">
        <v>1</v>
      </c>
      <c r="E11" s="456">
        <v>3107104.93</v>
      </c>
      <c r="F11" s="456">
        <v>3107104.93</v>
      </c>
      <c r="G11" s="458">
        <v>43100</v>
      </c>
      <c r="H11" s="456">
        <v>3107104.93</v>
      </c>
      <c r="I11" s="456">
        <v>0</v>
      </c>
      <c r="J11" s="459">
        <v>0</v>
      </c>
      <c r="K11" s="464"/>
    </row>
    <row r="12" spans="1:11">
      <c r="A12" s="462"/>
      <c r="B12" s="460"/>
      <c r="C12" s="461"/>
      <c r="D12" s="463"/>
      <c r="E12" s="456"/>
      <c r="F12" s="456"/>
      <c r="G12" s="458"/>
      <c r="H12" s="456"/>
      <c r="I12" s="456"/>
      <c r="J12" s="459"/>
      <c r="K12" s="464"/>
    </row>
    <row r="13" spans="1:11">
      <c r="A13" s="465"/>
      <c r="B13" s="466"/>
      <c r="C13" s="467"/>
      <c r="D13" s="468"/>
      <c r="E13" s="468"/>
      <c r="F13" s="468"/>
      <c r="G13" s="468"/>
      <c r="H13" s="468"/>
      <c r="I13" s="468"/>
      <c r="J13" s="469"/>
      <c r="K13" s="464"/>
    </row>
    <row r="14" spans="1:11">
      <c r="A14" s="470"/>
      <c r="B14" s="471"/>
      <c r="C14" s="471"/>
      <c r="D14" s="471"/>
      <c r="E14" s="471"/>
      <c r="F14" s="471"/>
      <c r="G14" s="471"/>
      <c r="H14" s="471"/>
      <c r="I14" s="471"/>
      <c r="J14" s="472"/>
      <c r="K14" s="464"/>
    </row>
    <row r="15" spans="1:11" s="477" customFormat="1" ht="12.5" thickBot="1">
      <c r="A15" s="473" t="s">
        <v>239</v>
      </c>
      <c r="B15" s="474">
        <v>0</v>
      </c>
      <c r="C15" s="474">
        <f>SUM(C8:C13)</f>
        <v>60545504.93</v>
      </c>
      <c r="D15" s="474">
        <v>0</v>
      </c>
      <c r="E15" s="474">
        <f>SUM(E8:E13)</f>
        <v>63349244.270000003</v>
      </c>
      <c r="F15" s="474">
        <f>SUM(F8:F13)</f>
        <v>63349244.270000003</v>
      </c>
      <c r="G15" s="474">
        <v>0</v>
      </c>
      <c r="H15" s="474">
        <f>SUM(H8:H13)</f>
        <v>55281142.320781037</v>
      </c>
      <c r="I15" s="474">
        <f>SUM(I8:I13)</f>
        <v>-9226678.659385249</v>
      </c>
      <c r="J15" s="475">
        <v>0</v>
      </c>
      <c r="K15" s="476"/>
    </row>
    <row r="18" spans="1:1">
      <c r="A18" s="446" t="s">
        <v>387</v>
      </c>
    </row>
  </sheetData>
  <mergeCells count="10">
    <mergeCell ref="E3:E5"/>
    <mergeCell ref="F3:F5"/>
    <mergeCell ref="G3:I4"/>
    <mergeCell ref="J3:J5"/>
    <mergeCell ref="A1:J1"/>
    <mergeCell ref="G2:J2"/>
    <mergeCell ref="A3:A6"/>
    <mergeCell ref="B3:B5"/>
    <mergeCell ref="C3:C5"/>
    <mergeCell ref="D3:D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26"/>
  <sheetViews>
    <sheetView workbookViewId="0">
      <selection activeCell="A19" sqref="A19"/>
    </sheetView>
  </sheetViews>
  <sheetFormatPr baseColWidth="10" defaultColWidth="11.453125" defaultRowHeight="12"/>
  <cols>
    <col min="1" max="1" width="60.26953125" style="59" bestFit="1" customWidth="1"/>
    <col min="2" max="2" width="17" style="59" customWidth="1"/>
    <col min="3" max="3" width="15.54296875" style="59" bestFit="1" customWidth="1"/>
    <col min="4" max="4" width="12.54296875" style="59" bestFit="1" customWidth="1"/>
    <col min="5" max="5" width="14.1796875" style="59" bestFit="1" customWidth="1"/>
    <col min="6" max="6" width="15.54296875" style="59" bestFit="1" customWidth="1"/>
    <col min="7" max="7" width="12.26953125" style="59" bestFit="1" customWidth="1"/>
    <col min="8" max="8" width="15.1796875" style="59" bestFit="1" customWidth="1"/>
    <col min="9" max="9" width="17" style="59" customWidth="1"/>
    <col min="10" max="10" width="11.453125" style="59"/>
    <col min="11" max="11" width="13.453125" style="59" bestFit="1" customWidth="1"/>
    <col min="12" max="16384" width="11.453125" style="59"/>
  </cols>
  <sheetData>
    <row r="1" spans="1:9" s="371" customFormat="1" ht="12.5">
      <c r="A1" s="553" t="s">
        <v>241</v>
      </c>
      <c r="B1" s="554"/>
      <c r="C1" s="554"/>
      <c r="D1" s="554"/>
      <c r="E1" s="554"/>
      <c r="F1" s="554"/>
      <c r="G1" s="554"/>
      <c r="H1" s="554"/>
      <c r="I1" s="555"/>
    </row>
    <row r="2" spans="1:9" ht="13.5" customHeight="1">
      <c r="A2" s="58" t="s">
        <v>1</v>
      </c>
      <c r="B2" s="58"/>
      <c r="C2" s="58"/>
      <c r="D2" s="58"/>
      <c r="E2" s="58"/>
      <c r="F2" s="58"/>
      <c r="G2" s="605" t="str">
        <f>+Immos!G5</f>
        <v>Exercice Clos au 31 décembre 2017</v>
      </c>
      <c r="H2" s="605"/>
      <c r="I2" s="605"/>
    </row>
    <row r="3" spans="1:9" ht="13.15" customHeight="1" thickBot="1">
      <c r="A3" s="58"/>
      <c r="B3" s="60"/>
      <c r="C3" s="60"/>
      <c r="D3" s="60"/>
      <c r="E3" s="60"/>
      <c r="F3" s="60"/>
    </row>
    <row r="4" spans="1:9">
      <c r="A4" s="606" t="s">
        <v>400</v>
      </c>
      <c r="B4" s="609" t="s">
        <v>401</v>
      </c>
      <c r="C4" s="612" t="s">
        <v>242</v>
      </c>
      <c r="D4" s="613"/>
      <c r="E4" s="614"/>
      <c r="F4" s="612" t="s">
        <v>243</v>
      </c>
      <c r="G4" s="613"/>
      <c r="H4" s="614"/>
      <c r="I4" s="615" t="s">
        <v>402</v>
      </c>
    </row>
    <row r="5" spans="1:9">
      <c r="A5" s="607"/>
      <c r="B5" s="610"/>
      <c r="C5" s="425"/>
      <c r="D5" s="426"/>
      <c r="E5" s="427"/>
      <c r="F5" s="425"/>
      <c r="G5" s="426"/>
      <c r="H5" s="427"/>
      <c r="I5" s="616"/>
    </row>
    <row r="6" spans="1:9">
      <c r="A6" s="608"/>
      <c r="B6" s="611"/>
      <c r="C6" s="428" t="s">
        <v>244</v>
      </c>
      <c r="D6" s="428" t="s">
        <v>245</v>
      </c>
      <c r="E6" s="428" t="s">
        <v>246</v>
      </c>
      <c r="F6" s="428" t="s">
        <v>244</v>
      </c>
      <c r="G6" s="428" t="s">
        <v>245</v>
      </c>
      <c r="H6" s="428" t="s">
        <v>246</v>
      </c>
      <c r="I6" s="617"/>
    </row>
    <row r="7" spans="1:9">
      <c r="A7" s="61"/>
      <c r="B7" s="429"/>
      <c r="C7" s="429"/>
      <c r="D7" s="429"/>
      <c r="E7" s="429"/>
      <c r="F7" s="429"/>
      <c r="G7" s="429"/>
      <c r="H7" s="429"/>
      <c r="I7" s="430"/>
    </row>
    <row r="8" spans="1:9">
      <c r="A8" s="62" t="s">
        <v>403</v>
      </c>
      <c r="B8" s="431">
        <v>0</v>
      </c>
      <c r="C8" s="431">
        <v>0</v>
      </c>
      <c r="D8" s="431">
        <v>0</v>
      </c>
      <c r="E8" s="431">
        <v>0</v>
      </c>
      <c r="F8" s="431">
        <v>0</v>
      </c>
      <c r="G8" s="431">
        <v>0</v>
      </c>
      <c r="H8" s="431">
        <v>0</v>
      </c>
      <c r="I8" s="432">
        <v>0</v>
      </c>
    </row>
    <row r="9" spans="1:9">
      <c r="A9" s="63"/>
      <c r="B9" s="431"/>
      <c r="C9" s="431"/>
      <c r="D9" s="431"/>
      <c r="E9" s="431"/>
      <c r="F9" s="431"/>
      <c r="G9" s="431"/>
      <c r="H9" s="431"/>
      <c r="I9" s="432"/>
    </row>
    <row r="10" spans="1:9">
      <c r="A10" s="62" t="s">
        <v>404</v>
      </c>
      <c r="B10" s="431">
        <v>0</v>
      </c>
      <c r="C10" s="431">
        <v>0</v>
      </c>
      <c r="D10" s="431">
        <v>0</v>
      </c>
      <c r="E10" s="431">
        <v>0</v>
      </c>
      <c r="F10" s="431">
        <v>0</v>
      </c>
      <c r="G10" s="431">
        <v>0</v>
      </c>
      <c r="H10" s="431">
        <v>0</v>
      </c>
      <c r="I10" s="432">
        <f>SUM(B10:E10)-SUM(F10:H10)</f>
        <v>0</v>
      </c>
    </row>
    <row r="11" spans="1:9">
      <c r="A11" s="63"/>
      <c r="B11" s="431"/>
      <c r="C11" s="431"/>
      <c r="D11" s="431"/>
      <c r="E11" s="431"/>
      <c r="F11" s="431"/>
      <c r="G11" s="431"/>
      <c r="H11" s="431"/>
      <c r="I11" s="432"/>
    </row>
    <row r="12" spans="1:9">
      <c r="A12" s="62" t="s">
        <v>405</v>
      </c>
      <c r="B12" s="431">
        <v>0</v>
      </c>
      <c r="C12" s="431">
        <v>0</v>
      </c>
      <c r="D12" s="431">
        <v>0</v>
      </c>
      <c r="E12" s="431">
        <v>0</v>
      </c>
      <c r="F12" s="431">
        <v>0</v>
      </c>
      <c r="G12" s="431">
        <v>0</v>
      </c>
      <c r="H12" s="431">
        <v>0</v>
      </c>
      <c r="I12" s="432">
        <f>SUM(B12:E12)-SUM(F12:H12)</f>
        <v>0</v>
      </c>
    </row>
    <row r="13" spans="1:9">
      <c r="A13" s="63"/>
      <c r="B13" s="431"/>
      <c r="C13" s="431"/>
      <c r="D13" s="431"/>
      <c r="E13" s="431"/>
      <c r="F13" s="431"/>
      <c r="G13" s="431"/>
      <c r="H13" s="431"/>
      <c r="I13" s="432"/>
    </row>
    <row r="14" spans="1:9">
      <c r="A14" s="64" t="s">
        <v>406</v>
      </c>
      <c r="B14" s="433">
        <f>+B8+B10+B12</f>
        <v>0</v>
      </c>
      <c r="C14" s="433">
        <f t="shared" ref="C14:I14" si="0">+C8+C10+C12</f>
        <v>0</v>
      </c>
      <c r="D14" s="433">
        <f t="shared" si="0"/>
        <v>0</v>
      </c>
      <c r="E14" s="433">
        <f t="shared" si="0"/>
        <v>0</v>
      </c>
      <c r="F14" s="433">
        <f t="shared" si="0"/>
        <v>0</v>
      </c>
      <c r="G14" s="433">
        <f t="shared" si="0"/>
        <v>0</v>
      </c>
      <c r="H14" s="433">
        <f t="shared" si="0"/>
        <v>0</v>
      </c>
      <c r="I14" s="434">
        <f t="shared" si="0"/>
        <v>0</v>
      </c>
    </row>
    <row r="15" spans="1:9">
      <c r="A15" s="63"/>
      <c r="B15" s="431"/>
      <c r="C15" s="431"/>
      <c r="D15" s="431"/>
      <c r="E15" s="431"/>
      <c r="F15" s="431"/>
      <c r="G15" s="431"/>
      <c r="H15" s="431"/>
      <c r="I15" s="432"/>
    </row>
    <row r="16" spans="1:9">
      <c r="A16" s="62" t="s">
        <v>407</v>
      </c>
      <c r="B16" s="435">
        <v>62899749.31000001</v>
      </c>
      <c r="C16" s="436">
        <v>8999114</v>
      </c>
      <c r="D16" s="437"/>
      <c r="E16" s="436"/>
      <c r="F16" s="436">
        <v>417926.7</v>
      </c>
      <c r="G16" s="436"/>
      <c r="H16" s="436"/>
      <c r="I16" s="432">
        <v>71480936.609999999</v>
      </c>
    </row>
    <row r="17" spans="1:9">
      <c r="A17" s="65" t="s">
        <v>247</v>
      </c>
      <c r="B17" s="431"/>
      <c r="C17" s="436"/>
      <c r="D17" s="436"/>
      <c r="E17" s="436"/>
      <c r="F17" s="436"/>
      <c r="G17" s="436"/>
      <c r="H17" s="436"/>
      <c r="I17" s="432"/>
    </row>
    <row r="18" spans="1:9">
      <c r="A18" s="63"/>
      <c r="B18" s="436"/>
      <c r="C18" s="437"/>
      <c r="D18" s="436"/>
      <c r="E18" s="436"/>
      <c r="F18" s="436"/>
      <c r="G18" s="436"/>
      <c r="H18" s="436"/>
      <c r="I18" s="438"/>
    </row>
    <row r="19" spans="1:9">
      <c r="A19" s="62" t="s">
        <v>408</v>
      </c>
      <c r="B19" s="439">
        <v>4129683.4799999991</v>
      </c>
      <c r="C19" s="436"/>
      <c r="D19" s="436">
        <v>311992.52</v>
      </c>
      <c r="E19" s="436"/>
      <c r="F19" s="439"/>
      <c r="G19" s="439">
        <v>129683.48</v>
      </c>
      <c r="H19" s="436">
        <v>4000000</v>
      </c>
      <c r="I19" s="438">
        <v>311992.51999999862</v>
      </c>
    </row>
    <row r="20" spans="1:9">
      <c r="A20" s="62" t="s">
        <v>409</v>
      </c>
      <c r="B20" s="436"/>
      <c r="C20" s="436"/>
      <c r="D20" s="436"/>
      <c r="E20" s="436"/>
      <c r="F20" s="436"/>
      <c r="G20" s="436"/>
      <c r="H20" s="436"/>
      <c r="I20" s="438"/>
    </row>
    <row r="21" spans="1:9">
      <c r="A21" s="63"/>
      <c r="B21" s="431"/>
      <c r="C21" s="431"/>
      <c r="D21" s="431"/>
      <c r="E21" s="431"/>
      <c r="F21" s="431"/>
      <c r="G21" s="431"/>
      <c r="H21" s="431"/>
      <c r="I21" s="432"/>
    </row>
    <row r="22" spans="1:9">
      <c r="A22" s="62" t="s">
        <v>410</v>
      </c>
      <c r="B22" s="435">
        <v>0</v>
      </c>
      <c r="C22" s="435">
        <v>0</v>
      </c>
      <c r="D22" s="435">
        <v>0</v>
      </c>
      <c r="E22" s="431">
        <v>0</v>
      </c>
      <c r="F22" s="431">
        <v>0</v>
      </c>
      <c r="G22" s="435">
        <v>0</v>
      </c>
      <c r="H22" s="431">
        <v>0</v>
      </c>
      <c r="I22" s="432">
        <v>0</v>
      </c>
    </row>
    <row r="23" spans="1:9">
      <c r="A23" s="63"/>
      <c r="B23" s="431"/>
      <c r="C23" s="431"/>
      <c r="D23" s="431"/>
      <c r="E23" s="431"/>
      <c r="F23" s="431"/>
      <c r="G23" s="431"/>
      <c r="H23" s="431"/>
      <c r="I23" s="432"/>
    </row>
    <row r="24" spans="1:9">
      <c r="A24" s="64" t="s">
        <v>411</v>
      </c>
      <c r="B24" s="433">
        <f>B22+B19+B16</f>
        <v>67029432.790000007</v>
      </c>
      <c r="C24" s="433">
        <f t="shared" ref="C24:H24" si="1">C22+C19+C16</f>
        <v>8999114</v>
      </c>
      <c r="D24" s="433">
        <f t="shared" si="1"/>
        <v>311992.52</v>
      </c>
      <c r="E24" s="433">
        <f t="shared" si="1"/>
        <v>0</v>
      </c>
      <c r="F24" s="433">
        <f t="shared" si="1"/>
        <v>417926.7</v>
      </c>
      <c r="G24" s="433">
        <f t="shared" si="1"/>
        <v>129683.48</v>
      </c>
      <c r="H24" s="433">
        <f t="shared" si="1"/>
        <v>4000000</v>
      </c>
      <c r="I24" s="434">
        <f>I22+I19+I16</f>
        <v>71792929.129999995</v>
      </c>
    </row>
    <row r="25" spans="1:9" ht="12.5" thickBot="1">
      <c r="A25" s="63"/>
      <c r="B25" s="431"/>
      <c r="C25" s="431"/>
      <c r="D25" s="431"/>
      <c r="E25" s="431"/>
      <c r="F25" s="431"/>
      <c r="G25" s="431"/>
      <c r="H25" s="431"/>
      <c r="I25" s="432"/>
    </row>
    <row r="26" spans="1:9" ht="12.5" thickBot="1">
      <c r="A26" s="66" t="s">
        <v>248</v>
      </c>
      <c r="B26" s="440">
        <f t="shared" ref="B26:G26" si="2">B24+B14</f>
        <v>67029432.790000007</v>
      </c>
      <c r="C26" s="441">
        <f t="shared" si="2"/>
        <v>8999114</v>
      </c>
      <c r="D26" s="441">
        <f t="shared" si="2"/>
        <v>311992.52</v>
      </c>
      <c r="E26" s="441">
        <f t="shared" si="2"/>
        <v>0</v>
      </c>
      <c r="F26" s="441">
        <f t="shared" si="2"/>
        <v>417926.7</v>
      </c>
      <c r="G26" s="442">
        <f t="shared" si="2"/>
        <v>129683.48</v>
      </c>
      <c r="H26" s="440">
        <f>H24+H14</f>
        <v>4000000</v>
      </c>
      <c r="I26" s="443">
        <f>I24+I14</f>
        <v>71792929.129999995</v>
      </c>
    </row>
  </sheetData>
  <mergeCells count="7">
    <mergeCell ref="A1:I1"/>
    <mergeCell ref="G2:I2"/>
    <mergeCell ref="A4:A6"/>
    <mergeCell ref="B4:B6"/>
    <mergeCell ref="C4:E4"/>
    <mergeCell ref="F4:H4"/>
    <mergeCell ref="I4:I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23"/>
  <sheetViews>
    <sheetView workbookViewId="0">
      <selection activeCell="B18" sqref="B18"/>
    </sheetView>
  </sheetViews>
  <sheetFormatPr baseColWidth="10" defaultColWidth="11.453125" defaultRowHeight="12.5"/>
  <cols>
    <col min="1" max="1" width="28.7265625" style="406" bestFit="1" customWidth="1"/>
    <col min="2" max="2" width="20.453125" style="406" bestFit="1" customWidth="1"/>
    <col min="3" max="3" width="17.26953125" style="406" bestFit="1" customWidth="1"/>
    <col min="4" max="4" width="20.453125" style="406" bestFit="1" customWidth="1"/>
    <col min="5" max="5" width="16.1796875" style="406" customWidth="1"/>
    <col min="6" max="6" width="19.54296875" style="406" customWidth="1"/>
    <col min="7" max="7" width="21" style="406" customWidth="1"/>
    <col min="8" max="8" width="16.453125" style="406" customWidth="1"/>
    <col min="9" max="9" width="25.54296875" style="406" customWidth="1"/>
    <col min="10" max="10" width="11.453125" style="371"/>
    <col min="11" max="11" width="12.7265625" style="371" bestFit="1" customWidth="1"/>
    <col min="12" max="16384" width="11.453125" style="371"/>
  </cols>
  <sheetData>
    <row r="1" spans="1:10">
      <c r="A1" s="553" t="s">
        <v>425</v>
      </c>
      <c r="B1" s="554"/>
      <c r="C1" s="554"/>
      <c r="D1" s="554"/>
      <c r="E1" s="554"/>
      <c r="F1" s="554"/>
      <c r="G1" s="554"/>
      <c r="H1" s="554"/>
      <c r="I1" s="555"/>
    </row>
    <row r="2" spans="1:10">
      <c r="A2" s="407"/>
      <c r="B2" s="407"/>
      <c r="C2" s="407"/>
      <c r="D2" s="407"/>
      <c r="E2" s="407"/>
      <c r="F2" s="407"/>
      <c r="I2" s="408"/>
    </row>
    <row r="3" spans="1:10" s="410" customFormat="1" ht="15.5">
      <c r="A3" s="58" t="s">
        <v>439</v>
      </c>
      <c r="B3" s="409"/>
      <c r="H3" s="629" t="str">
        <f>+Titres!G2</f>
        <v>Exercice Clos au 31 décembre 2017</v>
      </c>
      <c r="I3" s="629"/>
    </row>
    <row r="4" spans="1:10" s="410" customFormat="1" ht="15.5">
      <c r="A4" s="618" t="s">
        <v>262</v>
      </c>
      <c r="B4" s="618" t="s">
        <v>239</v>
      </c>
      <c r="C4" s="623" t="s">
        <v>260</v>
      </c>
      <c r="D4" s="623"/>
      <c r="E4" s="624"/>
      <c r="F4" s="625" t="s">
        <v>261</v>
      </c>
      <c r="G4" s="623"/>
      <c r="H4" s="623"/>
      <c r="I4" s="624"/>
    </row>
    <row r="5" spans="1:10" s="410" customFormat="1" ht="15.5">
      <c r="A5" s="619"/>
      <c r="B5" s="619"/>
      <c r="C5" s="624" t="s">
        <v>263</v>
      </c>
      <c r="D5" s="627" t="s">
        <v>264</v>
      </c>
      <c r="E5" s="621" t="s">
        <v>446</v>
      </c>
      <c r="F5" s="627" t="s">
        <v>266</v>
      </c>
      <c r="G5" s="621" t="s">
        <v>447</v>
      </c>
      <c r="H5" s="621" t="s">
        <v>448</v>
      </c>
      <c r="I5" s="621" t="s">
        <v>449</v>
      </c>
    </row>
    <row r="6" spans="1:10" s="411" customFormat="1" ht="15.5">
      <c r="A6" s="620"/>
      <c r="B6" s="620"/>
      <c r="C6" s="626"/>
      <c r="D6" s="628"/>
      <c r="E6" s="622" t="s">
        <v>270</v>
      </c>
      <c r="F6" s="628"/>
      <c r="G6" s="622" t="s">
        <v>271</v>
      </c>
      <c r="H6" s="622" t="s">
        <v>272</v>
      </c>
      <c r="I6" s="622" t="s">
        <v>273</v>
      </c>
    </row>
    <row r="7" spans="1:10">
      <c r="A7" s="412"/>
      <c r="B7" s="412"/>
      <c r="C7" s="413"/>
      <c r="D7" s="413"/>
      <c r="E7" s="413"/>
      <c r="F7" s="413"/>
      <c r="G7" s="413"/>
      <c r="H7" s="413"/>
      <c r="I7" s="413"/>
      <c r="J7" s="386"/>
    </row>
    <row r="8" spans="1:10" s="386" customFormat="1" ht="13">
      <c r="A8" s="414" t="s">
        <v>274</v>
      </c>
      <c r="B8" s="414">
        <f t="shared" ref="B8:I8" si="0">SUM(B10:B13)</f>
        <v>16037586.140000001</v>
      </c>
      <c r="C8" s="414">
        <f t="shared" si="0"/>
        <v>16037586.140000001</v>
      </c>
      <c r="D8" s="414">
        <f t="shared" si="0"/>
        <v>0</v>
      </c>
      <c r="E8" s="414">
        <f t="shared" si="0"/>
        <v>0</v>
      </c>
      <c r="F8" s="414">
        <f t="shared" si="0"/>
        <v>0</v>
      </c>
      <c r="G8" s="414">
        <f t="shared" si="0"/>
        <v>0</v>
      </c>
      <c r="H8" s="414">
        <f t="shared" si="0"/>
        <v>0</v>
      </c>
      <c r="I8" s="414">
        <f t="shared" si="0"/>
        <v>0</v>
      </c>
    </row>
    <row r="9" spans="1:10" ht="13">
      <c r="A9" s="415"/>
      <c r="B9" s="391"/>
      <c r="C9" s="391"/>
      <c r="D9" s="391"/>
      <c r="E9" s="391"/>
      <c r="F9" s="391"/>
      <c r="G9" s="391"/>
      <c r="H9" s="391"/>
      <c r="I9" s="391"/>
      <c r="J9" s="386"/>
    </row>
    <row r="10" spans="1:10" ht="13">
      <c r="A10" s="397" t="s">
        <v>275</v>
      </c>
      <c r="B10" s="391"/>
      <c r="C10" s="391"/>
      <c r="D10" s="391"/>
      <c r="E10" s="391"/>
      <c r="F10" s="391"/>
      <c r="G10" s="391"/>
      <c r="H10" s="391"/>
      <c r="I10" s="391"/>
      <c r="J10" s="386"/>
    </row>
    <row r="11" spans="1:10" ht="13">
      <c r="A11" s="401" t="s">
        <v>276</v>
      </c>
      <c r="B11" s="391">
        <v>16037586.140000001</v>
      </c>
      <c r="C11" s="391">
        <v>16037586.140000001</v>
      </c>
      <c r="D11" s="391"/>
      <c r="E11" s="391"/>
      <c r="F11" s="391"/>
      <c r="G11" s="391"/>
      <c r="H11" s="391"/>
      <c r="I11" s="391"/>
      <c r="J11" s="386"/>
    </row>
    <row r="12" spans="1:10" ht="13">
      <c r="A12" s="415"/>
      <c r="B12" s="391"/>
      <c r="C12" s="391"/>
      <c r="D12" s="391"/>
      <c r="E12" s="391"/>
      <c r="F12" s="391"/>
      <c r="G12" s="391"/>
      <c r="H12" s="391"/>
      <c r="I12" s="391"/>
      <c r="J12" s="386"/>
    </row>
    <row r="13" spans="1:10" ht="13">
      <c r="A13" s="416"/>
      <c r="B13" s="391"/>
      <c r="C13" s="391"/>
      <c r="D13" s="391"/>
      <c r="E13" s="391"/>
      <c r="F13" s="391"/>
      <c r="G13" s="391"/>
      <c r="H13" s="391"/>
      <c r="I13" s="391"/>
      <c r="J13" s="386"/>
    </row>
    <row r="14" spans="1:10" s="386" customFormat="1" ht="13">
      <c r="A14" s="414" t="s">
        <v>277</v>
      </c>
      <c r="B14" s="414">
        <f>SUM(B16:B22)</f>
        <v>637070327.38</v>
      </c>
      <c r="C14" s="414">
        <f t="shared" ref="C14:I14" si="1">SUM(C16:C22)</f>
        <v>0</v>
      </c>
      <c r="D14" s="414">
        <f t="shared" si="1"/>
        <v>547923900.04999995</v>
      </c>
      <c r="E14" s="414">
        <f t="shared" si="1"/>
        <v>89146427.329999998</v>
      </c>
      <c r="F14" s="414">
        <f t="shared" si="1"/>
        <v>55098947.520000003</v>
      </c>
      <c r="G14" s="414">
        <f t="shared" si="1"/>
        <v>120634841.25000001</v>
      </c>
      <c r="H14" s="414">
        <f t="shared" si="1"/>
        <v>18738077.739999998</v>
      </c>
      <c r="I14" s="414">
        <f t="shared" si="1"/>
        <v>114828226.27</v>
      </c>
    </row>
    <row r="15" spans="1:10" ht="13">
      <c r="A15" s="417"/>
      <c r="B15" s="418"/>
      <c r="C15" s="418"/>
      <c r="D15" s="418"/>
      <c r="E15" s="418"/>
      <c r="F15" s="418"/>
      <c r="G15" s="418"/>
      <c r="H15" s="419"/>
      <c r="I15" s="420"/>
      <c r="J15" s="386"/>
    </row>
    <row r="16" spans="1:10" ht="13">
      <c r="A16" s="397" t="s">
        <v>278</v>
      </c>
      <c r="B16" s="391">
        <v>65410799.210000001</v>
      </c>
      <c r="C16" s="391"/>
      <c r="D16" s="391">
        <v>65410799.210000001</v>
      </c>
      <c r="E16" s="391"/>
      <c r="F16" s="391">
        <v>41847406.119999997</v>
      </c>
      <c r="G16" s="391"/>
      <c r="H16" s="421"/>
      <c r="I16" s="422"/>
      <c r="J16" s="386"/>
    </row>
    <row r="17" spans="1:10" ht="13">
      <c r="A17" s="397" t="s">
        <v>279</v>
      </c>
      <c r="B17" s="391">
        <v>409918654.37999994</v>
      </c>
      <c r="C17" s="391"/>
      <c r="D17" s="399">
        <v>351516313.66999996</v>
      </c>
      <c r="E17" s="399">
        <v>58402340.710000001</v>
      </c>
      <c r="F17" s="391">
        <v>2127303.38</v>
      </c>
      <c r="G17" s="391"/>
      <c r="H17" s="378">
        <v>356385.1</v>
      </c>
      <c r="I17" s="422">
        <v>114828226.27</v>
      </c>
      <c r="J17" s="386"/>
    </row>
    <row r="18" spans="1:10" ht="13">
      <c r="A18" s="397" t="s">
        <v>280</v>
      </c>
      <c r="B18" s="391">
        <v>4907534.93</v>
      </c>
      <c r="C18" s="391"/>
      <c r="D18" s="391">
        <v>4907534.93</v>
      </c>
      <c r="E18" s="391"/>
      <c r="F18" s="391"/>
      <c r="G18" s="391"/>
      <c r="H18" s="378"/>
      <c r="I18" s="422"/>
      <c r="J18" s="386"/>
    </row>
    <row r="19" spans="1:10" ht="13">
      <c r="A19" s="397" t="s">
        <v>281</v>
      </c>
      <c r="B19" s="391">
        <v>120634841.25000001</v>
      </c>
      <c r="C19" s="391"/>
      <c r="D19" s="391">
        <v>112992837.25000001</v>
      </c>
      <c r="E19" s="391">
        <v>7642004</v>
      </c>
      <c r="F19" s="391"/>
      <c r="G19" s="391">
        <v>120634841.25000001</v>
      </c>
      <c r="H19" s="378"/>
      <c r="I19" s="422"/>
      <c r="J19" s="386"/>
    </row>
    <row r="20" spans="1:10" ht="13">
      <c r="A20" s="401" t="s">
        <v>282</v>
      </c>
      <c r="B20" s="391">
        <v>1806199.77</v>
      </c>
      <c r="C20" s="391"/>
      <c r="D20" s="391">
        <v>1806199.77</v>
      </c>
      <c r="E20" s="391"/>
      <c r="F20" s="391">
        <v>1806199.77</v>
      </c>
      <c r="G20" s="391"/>
      <c r="H20" s="391">
        <v>1806199.77</v>
      </c>
      <c r="I20" s="422"/>
      <c r="J20" s="386"/>
    </row>
    <row r="21" spans="1:10" ht="13">
      <c r="A21" s="397" t="s">
        <v>283</v>
      </c>
      <c r="B21" s="391">
        <v>27023382.73</v>
      </c>
      <c r="C21" s="391"/>
      <c r="D21" s="391">
        <v>3921300.1099999994</v>
      </c>
      <c r="E21" s="391">
        <v>23102082.620000001</v>
      </c>
      <c r="F21" s="391">
        <v>9318038.25</v>
      </c>
      <c r="G21" s="391"/>
      <c r="H21" s="378">
        <v>16575492.869999999</v>
      </c>
      <c r="I21" s="422"/>
      <c r="J21" s="386"/>
    </row>
    <row r="22" spans="1:10" ht="13">
      <c r="A22" s="402" t="s">
        <v>284</v>
      </c>
      <c r="B22" s="404">
        <v>7368915.1100000003</v>
      </c>
      <c r="C22" s="404"/>
      <c r="D22" s="404">
        <v>7368915.1100000003</v>
      </c>
      <c r="E22" s="404"/>
      <c r="F22" s="404"/>
      <c r="G22" s="404"/>
      <c r="H22" s="423"/>
      <c r="I22" s="424"/>
      <c r="J22" s="386"/>
    </row>
    <row r="23" spans="1:10">
      <c r="J23" s="386"/>
    </row>
  </sheetData>
  <mergeCells count="13">
    <mergeCell ref="A1:I1"/>
    <mergeCell ref="A4:A6"/>
    <mergeCell ref="B4:B6"/>
    <mergeCell ref="I5:I6"/>
    <mergeCell ref="C4:E4"/>
    <mergeCell ref="F4:I4"/>
    <mergeCell ref="C5:C6"/>
    <mergeCell ref="D5:D6"/>
    <mergeCell ref="E5:E6"/>
    <mergeCell ref="F5:F6"/>
    <mergeCell ref="G5:G6"/>
    <mergeCell ref="H5:H6"/>
    <mergeCell ref="H3:I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B12:B13 B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23"/>
  <sheetViews>
    <sheetView workbookViewId="0">
      <selection activeCell="A4" sqref="A4:A6"/>
    </sheetView>
  </sheetViews>
  <sheetFormatPr baseColWidth="10" defaultColWidth="11.453125" defaultRowHeight="12.5"/>
  <cols>
    <col min="1" max="1" width="30.54296875" style="406" bestFit="1" customWidth="1"/>
    <col min="2" max="2" width="20.7265625" style="406" bestFit="1" customWidth="1"/>
    <col min="3" max="3" width="17.26953125" style="406" bestFit="1" customWidth="1"/>
    <col min="4" max="4" width="20.7265625" style="406" bestFit="1" customWidth="1"/>
    <col min="5" max="5" width="16.54296875" style="406" bestFit="1" customWidth="1"/>
    <col min="6" max="6" width="19.81640625" style="406" bestFit="1" customWidth="1"/>
    <col min="7" max="7" width="21.26953125" style="406" bestFit="1" customWidth="1"/>
    <col min="8" max="8" width="17.81640625" style="406" bestFit="1" customWidth="1"/>
    <col min="9" max="9" width="25.81640625" style="406" bestFit="1" customWidth="1"/>
    <col min="10" max="16384" width="11.453125" style="371"/>
  </cols>
  <sheetData>
    <row r="1" spans="1:12">
      <c r="A1" s="553" t="s">
        <v>426</v>
      </c>
      <c r="B1" s="554"/>
      <c r="C1" s="554"/>
      <c r="D1" s="554"/>
      <c r="E1" s="554"/>
      <c r="F1" s="554"/>
      <c r="G1" s="554"/>
      <c r="H1" s="554"/>
      <c r="I1" s="555"/>
    </row>
    <row r="2" spans="1:12" ht="13">
      <c r="A2" s="58" t="s">
        <v>439</v>
      </c>
      <c r="B2" s="372"/>
      <c r="C2" s="372"/>
      <c r="D2" s="372"/>
      <c r="E2" s="372"/>
      <c r="F2" s="372"/>
      <c r="G2" s="372"/>
      <c r="H2" s="633" t="str">
        <f>+Créances!H3</f>
        <v>Exercice Clos au 31 décembre 2017</v>
      </c>
      <c r="I2" s="633"/>
    </row>
    <row r="3" spans="1:12" ht="13">
      <c r="A3" s="373"/>
      <c r="B3" s="374"/>
      <c r="C3" s="375" t="s">
        <v>260</v>
      </c>
      <c r="D3" s="376"/>
      <c r="E3" s="377"/>
      <c r="F3" s="375" t="s">
        <v>285</v>
      </c>
      <c r="G3" s="376"/>
      <c r="H3" s="376"/>
      <c r="I3" s="377"/>
    </row>
    <row r="4" spans="1:12" ht="13">
      <c r="A4" s="618" t="s">
        <v>286</v>
      </c>
      <c r="B4" s="630" t="s">
        <v>239</v>
      </c>
      <c r="C4" s="378"/>
      <c r="D4" s="372"/>
      <c r="E4" s="379"/>
      <c r="F4" s="378"/>
      <c r="G4" s="372"/>
      <c r="H4" s="380"/>
      <c r="I4" s="381"/>
    </row>
    <row r="5" spans="1:12" ht="12.75" customHeight="1">
      <c r="A5" s="619"/>
      <c r="B5" s="631"/>
      <c r="C5" s="624" t="s">
        <v>263</v>
      </c>
      <c r="D5" s="627" t="s">
        <v>264</v>
      </c>
      <c r="E5" s="382" t="s">
        <v>265</v>
      </c>
      <c r="F5" s="382" t="s">
        <v>266</v>
      </c>
      <c r="G5" s="382" t="s">
        <v>267</v>
      </c>
      <c r="H5" s="382" t="s">
        <v>268</v>
      </c>
      <c r="I5" s="382" t="s">
        <v>269</v>
      </c>
    </row>
    <row r="6" spans="1:12" s="385" customFormat="1" ht="12.75" customHeight="1">
      <c r="A6" s="620"/>
      <c r="B6" s="632"/>
      <c r="C6" s="626"/>
      <c r="D6" s="628"/>
      <c r="E6" s="383" t="s">
        <v>270</v>
      </c>
      <c r="F6" s="384"/>
      <c r="G6" s="383" t="s">
        <v>271</v>
      </c>
      <c r="H6" s="383" t="s">
        <v>272</v>
      </c>
      <c r="I6" s="383" t="s">
        <v>273</v>
      </c>
    </row>
    <row r="7" spans="1:12" ht="13">
      <c r="A7" s="373"/>
      <c r="B7" s="373"/>
      <c r="C7" s="373"/>
      <c r="D7" s="373"/>
      <c r="E7" s="373"/>
      <c r="F7" s="373"/>
      <c r="G7" s="373"/>
      <c r="H7" s="373"/>
      <c r="I7" s="373"/>
      <c r="J7" s="386"/>
      <c r="K7" s="386"/>
      <c r="L7" s="386"/>
    </row>
    <row r="8" spans="1:12" s="386" customFormat="1" ht="13">
      <c r="A8" s="387" t="s">
        <v>287</v>
      </c>
      <c r="B8" s="388">
        <f t="shared" ref="B8:I8" si="0">SUM(B10:B12)</f>
        <v>430000000.01999998</v>
      </c>
      <c r="C8" s="388">
        <f t="shared" si="0"/>
        <v>430000000.01999998</v>
      </c>
      <c r="D8" s="388">
        <f t="shared" si="0"/>
        <v>0</v>
      </c>
      <c r="E8" s="388">
        <f t="shared" si="0"/>
        <v>0</v>
      </c>
      <c r="F8" s="388">
        <f t="shared" si="0"/>
        <v>0</v>
      </c>
      <c r="G8" s="388">
        <f t="shared" si="0"/>
        <v>0</v>
      </c>
      <c r="H8" s="388">
        <f t="shared" si="0"/>
        <v>0</v>
      </c>
      <c r="I8" s="389">
        <f t="shared" si="0"/>
        <v>0</v>
      </c>
    </row>
    <row r="9" spans="1:12" ht="13">
      <c r="A9" s="390"/>
      <c r="B9" s="391"/>
      <c r="C9" s="391"/>
      <c r="D9" s="391"/>
      <c r="E9" s="391"/>
      <c r="F9" s="391"/>
      <c r="G9" s="391"/>
      <c r="H9" s="391"/>
      <c r="I9" s="391"/>
      <c r="J9" s="386"/>
      <c r="K9" s="386"/>
      <c r="L9" s="386"/>
    </row>
    <row r="10" spans="1:12" ht="13">
      <c r="A10" s="390" t="s">
        <v>288</v>
      </c>
      <c r="B10" s="391">
        <v>180000000</v>
      </c>
      <c r="C10" s="391">
        <v>180000000</v>
      </c>
      <c r="D10" s="391">
        <v>0</v>
      </c>
      <c r="E10" s="391"/>
      <c r="F10" s="391"/>
      <c r="G10" s="391"/>
      <c r="H10" s="391"/>
      <c r="I10" s="391"/>
      <c r="J10" s="386"/>
      <c r="K10" s="386"/>
      <c r="L10" s="386"/>
    </row>
    <row r="11" spans="1:12" ht="13">
      <c r="A11" s="392" t="s">
        <v>289</v>
      </c>
      <c r="B11" s="393">
        <v>250000000.02000001</v>
      </c>
      <c r="C11" s="372">
        <v>250000000.02000001</v>
      </c>
      <c r="D11" s="391">
        <v>0</v>
      </c>
      <c r="E11" s="391"/>
      <c r="F11" s="391"/>
      <c r="G11" s="391"/>
      <c r="H11" s="391"/>
      <c r="I11" s="391"/>
      <c r="J11" s="386"/>
      <c r="K11" s="386"/>
      <c r="L11" s="386"/>
    </row>
    <row r="12" spans="1:12" ht="13">
      <c r="A12" s="390"/>
      <c r="B12" s="391"/>
      <c r="C12" s="391"/>
      <c r="D12" s="391"/>
      <c r="E12" s="391"/>
      <c r="F12" s="391"/>
      <c r="G12" s="391"/>
      <c r="H12" s="391"/>
      <c r="I12" s="391"/>
      <c r="J12" s="386"/>
      <c r="K12" s="386"/>
      <c r="L12" s="386"/>
    </row>
    <row r="13" spans="1:12" s="386" customFormat="1" ht="13">
      <c r="A13" s="387" t="s">
        <v>290</v>
      </c>
      <c r="B13" s="388">
        <f>SUM(B15:B22)</f>
        <v>536912041.62</v>
      </c>
      <c r="C13" s="388">
        <f t="shared" ref="C13:I13" si="1">SUM(C15:C22)</f>
        <v>0</v>
      </c>
      <c r="D13" s="388">
        <f t="shared" si="1"/>
        <v>504671635.58999985</v>
      </c>
      <c r="E13" s="388">
        <f t="shared" si="1"/>
        <v>32240406.03000012</v>
      </c>
      <c r="F13" s="388">
        <f t="shared" si="1"/>
        <v>46574245.590000004</v>
      </c>
      <c r="G13" s="388">
        <f t="shared" si="1"/>
        <v>273599597.84000003</v>
      </c>
      <c r="H13" s="388">
        <f t="shared" si="1"/>
        <v>7807704.5499999998</v>
      </c>
      <c r="I13" s="389">
        <f t="shared" si="1"/>
        <v>19597401.32</v>
      </c>
    </row>
    <row r="14" spans="1:12" ht="13">
      <c r="A14" s="394"/>
      <c r="B14" s="395"/>
      <c r="C14" s="395"/>
      <c r="D14" s="395"/>
      <c r="E14" s="395"/>
      <c r="F14" s="395"/>
      <c r="G14" s="395"/>
      <c r="H14" s="395"/>
      <c r="I14" s="396"/>
      <c r="J14" s="386"/>
      <c r="K14" s="386"/>
      <c r="L14" s="386"/>
    </row>
    <row r="15" spans="1:12" ht="13">
      <c r="A15" s="397" t="s">
        <v>291</v>
      </c>
      <c r="B15" s="398">
        <v>225228698.09</v>
      </c>
      <c r="C15" s="391"/>
      <c r="D15" s="399">
        <v>192988292.05999988</v>
      </c>
      <c r="E15" s="399">
        <v>32240406.03000012</v>
      </c>
      <c r="F15" s="399">
        <v>46574245.590000004</v>
      </c>
      <c r="G15" s="391"/>
      <c r="H15" s="391">
        <v>2122318.71</v>
      </c>
      <c r="I15" s="400">
        <v>19597401.32</v>
      </c>
      <c r="J15" s="386"/>
      <c r="K15" s="386"/>
      <c r="L15" s="386"/>
    </row>
    <row r="16" spans="1:12" ht="13">
      <c r="A16" s="397" t="s">
        <v>292</v>
      </c>
      <c r="B16" s="393">
        <v>13573212.75</v>
      </c>
      <c r="C16" s="391"/>
      <c r="D16" s="393">
        <v>13573212.75</v>
      </c>
      <c r="E16" s="391"/>
      <c r="F16" s="391"/>
      <c r="G16" s="391"/>
      <c r="H16" s="391"/>
      <c r="I16" s="400"/>
      <c r="J16" s="386"/>
      <c r="K16" s="386"/>
      <c r="L16" s="386"/>
    </row>
    <row r="17" spans="1:12" ht="13">
      <c r="A17" s="397" t="s">
        <v>280</v>
      </c>
      <c r="B17" s="393">
        <v>12442625.01</v>
      </c>
      <c r="C17" s="391"/>
      <c r="D17" s="393">
        <v>12442625.01</v>
      </c>
      <c r="E17" s="391"/>
      <c r="F17" s="391"/>
      <c r="G17" s="391"/>
      <c r="H17" s="391"/>
      <c r="I17" s="400"/>
      <c r="J17" s="386"/>
      <c r="K17" s="386"/>
      <c r="L17" s="386"/>
    </row>
    <row r="18" spans="1:12" ht="13">
      <c r="A18" s="397" t="s">
        <v>293</v>
      </c>
      <c r="B18" s="393">
        <v>15337299.600000001</v>
      </c>
      <c r="C18" s="391"/>
      <c r="D18" s="393">
        <v>15337299.600000001</v>
      </c>
      <c r="E18" s="391"/>
      <c r="F18" s="391"/>
      <c r="G18" s="393">
        <v>15337299.600000001</v>
      </c>
      <c r="H18" s="391"/>
      <c r="I18" s="400"/>
      <c r="J18" s="386"/>
      <c r="K18" s="386"/>
      <c r="L18" s="386"/>
    </row>
    <row r="19" spans="1:12" ht="13">
      <c r="A19" s="397" t="s">
        <v>281</v>
      </c>
      <c r="B19" s="393">
        <v>258262298.24000001</v>
      </c>
      <c r="C19" s="391"/>
      <c r="D19" s="393">
        <v>258262298.24000001</v>
      </c>
      <c r="E19" s="391"/>
      <c r="F19" s="391"/>
      <c r="G19" s="393">
        <v>258262298.24000001</v>
      </c>
      <c r="H19" s="391"/>
      <c r="I19" s="400"/>
      <c r="J19" s="386"/>
      <c r="K19" s="386"/>
      <c r="L19" s="386"/>
    </row>
    <row r="20" spans="1:12" ht="13">
      <c r="A20" s="401" t="s">
        <v>282</v>
      </c>
      <c r="B20" s="181">
        <v>1566638.76</v>
      </c>
      <c r="C20" s="391"/>
      <c r="D20" s="181">
        <v>1566638.76</v>
      </c>
      <c r="E20" s="391"/>
      <c r="F20" s="391"/>
      <c r="G20" s="391"/>
      <c r="H20" s="181">
        <v>1566638.76</v>
      </c>
      <c r="I20" s="400"/>
      <c r="J20" s="386"/>
      <c r="K20" s="386"/>
      <c r="L20" s="386"/>
    </row>
    <row r="21" spans="1:12" ht="13">
      <c r="A21" s="397" t="s">
        <v>294</v>
      </c>
      <c r="B21" s="393">
        <v>0</v>
      </c>
      <c r="C21" s="391"/>
      <c r="D21" s="393">
        <v>0</v>
      </c>
      <c r="E21" s="391"/>
      <c r="F21" s="391"/>
      <c r="G21" s="391"/>
      <c r="H21" s="393">
        <v>0</v>
      </c>
      <c r="I21" s="400"/>
      <c r="J21" s="386"/>
      <c r="K21" s="386"/>
      <c r="L21" s="386"/>
    </row>
    <row r="22" spans="1:12" ht="13">
      <c r="A22" s="402" t="s">
        <v>295</v>
      </c>
      <c r="B22" s="403">
        <v>10501269.17</v>
      </c>
      <c r="C22" s="404"/>
      <c r="D22" s="403">
        <v>10501269.17</v>
      </c>
      <c r="E22" s="404"/>
      <c r="F22" s="404"/>
      <c r="G22" s="404"/>
      <c r="H22" s="404">
        <v>4118747.08</v>
      </c>
      <c r="I22" s="405"/>
      <c r="J22" s="386"/>
      <c r="K22" s="386"/>
      <c r="L22" s="386"/>
    </row>
    <row r="23" spans="1:12">
      <c r="J23" s="386"/>
      <c r="K23" s="386"/>
      <c r="L23" s="386"/>
    </row>
  </sheetData>
  <mergeCells count="6">
    <mergeCell ref="A1:I1"/>
    <mergeCell ref="A4:A6"/>
    <mergeCell ref="B4:B6"/>
    <mergeCell ref="C5:C6"/>
    <mergeCell ref="D5:D6"/>
    <mergeCell ref="H2:I2"/>
  </mergeCells>
  <pageMargins left="0.70866141732283472" right="0.70866141732283472" top="0.74803149606299213" bottom="0.74803149606299213" header="0.31496062992125984" footer="0.31496062992125984"/>
  <pageSetup paperSize="120" scale="59" orientation="landscape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25"/>
  <sheetViews>
    <sheetView workbookViewId="0">
      <selection activeCell="B7" sqref="B7"/>
    </sheetView>
  </sheetViews>
  <sheetFormatPr baseColWidth="10" defaultColWidth="11.453125" defaultRowHeight="12.5"/>
  <cols>
    <col min="1" max="1" width="97.1796875" style="9" bestFit="1" customWidth="1"/>
    <col min="2" max="2" width="19.7265625" style="9" bestFit="1" customWidth="1"/>
    <col min="3" max="3" width="17.81640625" style="9" customWidth="1"/>
    <col min="4" max="4" width="17.54296875" style="9" customWidth="1"/>
    <col min="5" max="5" width="25.54296875" style="9" customWidth="1"/>
    <col min="6" max="6" width="25.453125" style="9" bestFit="1" customWidth="1"/>
    <col min="7" max="16384" width="11.453125" style="9"/>
  </cols>
  <sheetData>
    <row r="1" spans="1:6">
      <c r="A1" s="574" t="s">
        <v>427</v>
      </c>
      <c r="B1" s="575"/>
      <c r="C1" s="575"/>
      <c r="D1" s="575"/>
      <c r="E1" s="575"/>
      <c r="F1" s="575"/>
    </row>
    <row r="2" spans="1:6" ht="13">
      <c r="A2" s="8"/>
      <c r="B2" s="8"/>
      <c r="C2" s="8"/>
      <c r="D2" s="649" t="str">
        <f>+Dettes!H2</f>
        <v>Exercice Clos au 31 décembre 2017</v>
      </c>
      <c r="E2" s="649"/>
      <c r="F2" s="649"/>
    </row>
    <row r="3" spans="1:6">
      <c r="A3" s="635" t="s">
        <v>296</v>
      </c>
      <c r="B3" s="637" t="s">
        <v>428</v>
      </c>
      <c r="C3" s="637" t="s">
        <v>429</v>
      </c>
      <c r="D3" s="637" t="s">
        <v>430</v>
      </c>
      <c r="E3" s="637" t="s">
        <v>431</v>
      </c>
      <c r="F3" s="639" t="s">
        <v>432</v>
      </c>
    </row>
    <row r="4" spans="1:6">
      <c r="A4" s="636"/>
      <c r="B4" s="638"/>
      <c r="C4" s="638"/>
      <c r="D4" s="638"/>
      <c r="E4" s="638"/>
      <c r="F4" s="640"/>
    </row>
    <row r="5" spans="1:6">
      <c r="A5" s="636"/>
      <c r="B5" s="638"/>
      <c r="C5" s="638"/>
      <c r="D5" s="638"/>
      <c r="E5" s="638"/>
      <c r="F5" s="640"/>
    </row>
    <row r="6" spans="1:6">
      <c r="A6" s="636"/>
      <c r="B6" s="638"/>
      <c r="C6" s="638"/>
      <c r="D6" s="638"/>
      <c r="E6" s="638"/>
      <c r="F6" s="640"/>
    </row>
    <row r="7" spans="1:6" ht="13">
      <c r="A7" s="10"/>
      <c r="B7" s="11"/>
      <c r="C7" s="11"/>
      <c r="D7" s="11"/>
      <c r="E7" s="11"/>
      <c r="F7" s="12"/>
    </row>
    <row r="8" spans="1:6" ht="13">
      <c r="A8" s="13" t="s">
        <v>297</v>
      </c>
      <c r="B8" s="14"/>
      <c r="C8" s="14"/>
      <c r="D8" s="14"/>
      <c r="E8" s="14"/>
      <c r="F8" s="15"/>
    </row>
    <row r="9" spans="1:6" ht="13">
      <c r="A9" s="16"/>
      <c r="B9" s="17"/>
      <c r="C9" s="17"/>
      <c r="D9" s="17"/>
      <c r="E9" s="17"/>
      <c r="F9" s="18"/>
    </row>
    <row r="10" spans="1:6" ht="13.15" customHeight="1">
      <c r="A10" s="141"/>
      <c r="B10" s="141"/>
      <c r="C10" s="141"/>
      <c r="D10" s="141"/>
      <c r="E10" s="141"/>
      <c r="F10" s="141"/>
    </row>
    <row r="11" spans="1:6" ht="72.5">
      <c r="A11" s="142" t="s">
        <v>453</v>
      </c>
      <c r="B11" s="143">
        <v>13500000</v>
      </c>
      <c r="C11" s="146" t="s">
        <v>454</v>
      </c>
      <c r="D11" s="146" t="s">
        <v>457</v>
      </c>
      <c r="E11" s="146" t="s">
        <v>458</v>
      </c>
      <c r="F11" s="147">
        <v>13500000</v>
      </c>
    </row>
    <row r="12" spans="1:6" ht="13.15" customHeight="1">
      <c r="A12" s="141"/>
      <c r="B12" s="141"/>
      <c r="C12" s="141"/>
      <c r="D12" s="141"/>
      <c r="E12" s="141"/>
      <c r="F12" s="141"/>
    </row>
    <row r="13" spans="1:6" ht="13.15" customHeight="1">
      <c r="A13" s="141"/>
      <c r="B13" s="141"/>
      <c r="C13" s="141"/>
      <c r="D13" s="141"/>
      <c r="E13" s="141"/>
      <c r="F13" s="141"/>
    </row>
    <row r="14" spans="1:6" ht="13">
      <c r="A14" s="19"/>
      <c r="B14" s="11"/>
      <c r="C14" s="11"/>
      <c r="D14" s="11"/>
      <c r="E14" s="11"/>
      <c r="F14" s="12"/>
    </row>
    <row r="15" spans="1:6" ht="13">
      <c r="A15" s="20"/>
      <c r="B15" s="14"/>
      <c r="C15" s="14"/>
      <c r="D15" s="14"/>
      <c r="E15" s="14"/>
      <c r="F15" s="15"/>
    </row>
    <row r="16" spans="1:6" ht="13">
      <c r="A16" s="13" t="s">
        <v>298</v>
      </c>
      <c r="B16" s="14"/>
      <c r="C16" s="14"/>
      <c r="D16" s="14"/>
      <c r="E16" s="14"/>
      <c r="F16" s="15"/>
    </row>
    <row r="17" spans="1:6" ht="13">
      <c r="A17" s="16"/>
      <c r="B17" s="21"/>
      <c r="C17" s="21"/>
      <c r="D17" s="21"/>
      <c r="E17" s="21"/>
      <c r="F17" s="22"/>
    </row>
    <row r="18" spans="1:6" ht="12.5" customHeight="1">
      <c r="A18" s="641" t="s">
        <v>424</v>
      </c>
      <c r="B18" s="642"/>
      <c r="C18" s="642"/>
      <c r="D18" s="642"/>
      <c r="E18" s="642"/>
      <c r="F18" s="643"/>
    </row>
    <row r="19" spans="1:6" ht="12.5" customHeight="1">
      <c r="A19" s="644"/>
      <c r="B19" s="645"/>
      <c r="C19" s="645"/>
      <c r="D19" s="645"/>
      <c r="E19" s="645"/>
      <c r="F19" s="646"/>
    </row>
    <row r="20" spans="1:6" ht="12.5" customHeight="1">
      <c r="A20" s="644"/>
      <c r="B20" s="645"/>
      <c r="C20" s="645"/>
      <c r="D20" s="645"/>
      <c r="E20" s="645"/>
      <c r="F20" s="646"/>
    </row>
    <row r="21" spans="1:6" ht="13" customHeight="1">
      <c r="A21" s="670"/>
      <c r="B21" s="671"/>
      <c r="C21" s="671"/>
      <c r="D21" s="671"/>
      <c r="E21" s="671"/>
      <c r="F21" s="672"/>
    </row>
    <row r="22" spans="1:6">
      <c r="A22" s="647" t="s">
        <v>299</v>
      </c>
      <c r="B22" s="647"/>
      <c r="C22" s="647"/>
      <c r="D22" s="647"/>
      <c r="E22" s="647"/>
      <c r="F22" s="647"/>
    </row>
    <row r="23" spans="1:6">
      <c r="A23" s="634" t="s">
        <v>300</v>
      </c>
      <c r="B23" s="634"/>
      <c r="C23" s="634"/>
      <c r="D23" s="634"/>
      <c r="E23" s="634"/>
      <c r="F23" s="634"/>
    </row>
    <row r="24" spans="1:6">
      <c r="A24" s="648" t="s">
        <v>301</v>
      </c>
      <c r="B24" s="648"/>
      <c r="C24" s="648"/>
      <c r="D24" s="648"/>
      <c r="E24" s="648"/>
      <c r="F24" s="648"/>
    </row>
    <row r="25" spans="1:6">
      <c r="A25" s="634" t="s">
        <v>302</v>
      </c>
      <c r="B25" s="634"/>
      <c r="C25" s="634"/>
      <c r="D25" s="634"/>
      <c r="E25" s="634"/>
      <c r="F25" s="634"/>
    </row>
  </sheetData>
  <mergeCells count="13">
    <mergeCell ref="A25:F25"/>
    <mergeCell ref="A1:F1"/>
    <mergeCell ref="A3:A6"/>
    <mergeCell ref="B3:B6"/>
    <mergeCell ref="C3:C6"/>
    <mergeCell ref="D3:D6"/>
    <mergeCell ref="E3:E6"/>
    <mergeCell ref="F3:F6"/>
    <mergeCell ref="A22:F22"/>
    <mergeCell ref="A23:F23"/>
    <mergeCell ref="A24:F24"/>
    <mergeCell ref="D2:F2"/>
    <mergeCell ref="A18:F21"/>
  </mergeCells>
  <pageMargins left="0.15748031496062992" right="0.15748031496062992" top="0.74803149606299213" bottom="0.74803149606299213" header="0.31496062992125984" footer="0.31496062992125984"/>
  <pageSetup paperSize="120" scale="72" orientation="landscape" horizont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F44"/>
  <sheetViews>
    <sheetView workbookViewId="0">
      <selection activeCell="A2" sqref="A2:C2"/>
    </sheetView>
  </sheetViews>
  <sheetFormatPr baseColWidth="10" defaultColWidth="11.453125" defaultRowHeight="12"/>
  <cols>
    <col min="1" max="1" width="74" style="74" customWidth="1"/>
    <col min="2" max="2" width="20.453125" style="74" customWidth="1"/>
    <col min="3" max="3" width="21.26953125" style="74" customWidth="1"/>
    <col min="4" max="16384" width="11.453125" style="68"/>
  </cols>
  <sheetData>
    <row r="2" spans="1:6">
      <c r="A2" s="650" t="s">
        <v>433</v>
      </c>
      <c r="B2" s="651"/>
      <c r="C2" s="651"/>
    </row>
    <row r="3" spans="1:6">
      <c r="A3" s="75"/>
      <c r="B3" s="75"/>
      <c r="C3" s="75"/>
    </row>
    <row r="4" spans="1:6">
      <c r="A4" s="74" t="s">
        <v>439</v>
      </c>
      <c r="B4" s="652" t="str">
        <f>+Suretés!D2</f>
        <v>Exercice Clos au 31 décembre 2017</v>
      </c>
      <c r="C4" s="652"/>
    </row>
    <row r="5" spans="1:6" s="67" customFormat="1">
      <c r="A5" s="76"/>
      <c r="B5" s="77"/>
      <c r="C5" s="77" t="s">
        <v>303</v>
      </c>
    </row>
    <row r="6" spans="1:6" s="67" customFormat="1">
      <c r="A6" s="78" t="s">
        <v>304</v>
      </c>
      <c r="B6" s="79" t="s">
        <v>303</v>
      </c>
      <c r="C6" s="79" t="s">
        <v>220</v>
      </c>
    </row>
    <row r="7" spans="1:6" s="82" customFormat="1">
      <c r="A7" s="80"/>
      <c r="B7" s="81" t="s">
        <v>220</v>
      </c>
      <c r="C7" s="81" t="s">
        <v>443</v>
      </c>
    </row>
    <row r="8" spans="1:6">
      <c r="A8" s="83"/>
      <c r="B8" s="84"/>
      <c r="C8" s="84"/>
      <c r="D8" s="85"/>
      <c r="E8" s="85"/>
      <c r="F8" s="85"/>
    </row>
    <row r="9" spans="1:6">
      <c r="A9" s="78" t="s">
        <v>305</v>
      </c>
      <c r="B9" s="510"/>
      <c r="C9" s="510">
        <v>60500</v>
      </c>
      <c r="D9" s="85"/>
      <c r="E9" s="85"/>
      <c r="F9" s="85"/>
    </row>
    <row r="10" spans="1:6">
      <c r="A10" s="78" t="s">
        <v>306</v>
      </c>
      <c r="B10" s="510"/>
      <c r="C10" s="510"/>
      <c r="D10" s="85"/>
      <c r="E10" s="85"/>
      <c r="F10" s="85"/>
    </row>
    <row r="11" spans="1:6">
      <c r="A11" s="78" t="s">
        <v>307</v>
      </c>
      <c r="B11" s="510"/>
      <c r="C11" s="510"/>
      <c r="D11" s="85"/>
      <c r="E11" s="85"/>
      <c r="F11" s="85"/>
    </row>
    <row r="12" spans="1:6">
      <c r="A12" s="86" t="s">
        <v>308</v>
      </c>
      <c r="B12" s="510">
        <v>10000000</v>
      </c>
      <c r="C12" s="510">
        <v>10000000</v>
      </c>
      <c r="D12" s="85"/>
      <c r="E12" s="85"/>
      <c r="F12" s="85"/>
    </row>
    <row r="13" spans="1:6">
      <c r="A13" s="86"/>
      <c r="B13" s="510"/>
      <c r="C13" s="510"/>
      <c r="D13" s="85"/>
      <c r="E13" s="85"/>
      <c r="F13" s="85"/>
    </row>
    <row r="14" spans="1:6">
      <c r="A14" s="78" t="s">
        <v>455</v>
      </c>
      <c r="B14" s="510">
        <v>13500000</v>
      </c>
      <c r="C14" s="510">
        <v>13500000</v>
      </c>
      <c r="D14" s="85"/>
      <c r="E14" s="85"/>
      <c r="F14" s="85"/>
    </row>
    <row r="15" spans="1:6">
      <c r="A15" s="86" t="s">
        <v>456</v>
      </c>
      <c r="B15" s="510"/>
      <c r="C15" s="510"/>
      <c r="D15" s="85"/>
      <c r="E15" s="85"/>
      <c r="F15" s="85"/>
    </row>
    <row r="16" spans="1:6">
      <c r="A16" s="86"/>
      <c r="B16" s="510"/>
      <c r="C16" s="510"/>
      <c r="D16" s="85"/>
      <c r="E16" s="85"/>
      <c r="F16" s="85"/>
    </row>
    <row r="17" spans="1:6">
      <c r="A17" s="86" t="s">
        <v>464</v>
      </c>
      <c r="B17" s="510">
        <v>187043.05</v>
      </c>
      <c r="C17" s="510"/>
      <c r="D17" s="85"/>
      <c r="E17" s="85"/>
      <c r="F17" s="85"/>
    </row>
    <row r="18" spans="1:6">
      <c r="A18" s="78" t="s">
        <v>465</v>
      </c>
      <c r="B18" s="510">
        <v>272821.92</v>
      </c>
      <c r="C18" s="510"/>
      <c r="D18" s="85"/>
      <c r="E18" s="85"/>
      <c r="F18" s="85"/>
    </row>
    <row r="19" spans="1:6">
      <c r="A19" s="509" t="s">
        <v>466</v>
      </c>
      <c r="B19" s="510"/>
      <c r="C19" s="510"/>
      <c r="D19" s="85"/>
      <c r="E19" s="85"/>
      <c r="F19" s="85"/>
    </row>
    <row r="20" spans="1:6" s="88" customFormat="1">
      <c r="A20" s="87" t="s">
        <v>444</v>
      </c>
      <c r="B20" s="511">
        <f>SUM(B9:B19)</f>
        <v>23959864.970000003</v>
      </c>
      <c r="C20" s="511">
        <f>SUM(C9:C19)</f>
        <v>23560500</v>
      </c>
      <c r="D20" s="85"/>
      <c r="E20" s="85"/>
      <c r="F20" s="85"/>
    </row>
    <row r="21" spans="1:6">
      <c r="A21" s="89" t="s">
        <v>309</v>
      </c>
      <c r="B21" s="512">
        <v>0</v>
      </c>
      <c r="C21" s="512">
        <v>0</v>
      </c>
      <c r="D21" s="85"/>
      <c r="E21" s="85"/>
      <c r="F21" s="85"/>
    </row>
    <row r="22" spans="1:6">
      <c r="A22" s="90"/>
      <c r="B22" s="222"/>
      <c r="C22" s="222"/>
      <c r="D22" s="85"/>
      <c r="E22" s="85"/>
      <c r="F22" s="85"/>
    </row>
    <row r="23" spans="1:6" s="67" customFormat="1">
      <c r="A23" s="76"/>
      <c r="B23" s="513"/>
      <c r="C23" s="513" t="s">
        <v>303</v>
      </c>
    </row>
    <row r="24" spans="1:6" s="67" customFormat="1">
      <c r="A24" s="78" t="s">
        <v>310</v>
      </c>
      <c r="B24" s="514" t="s">
        <v>303</v>
      </c>
      <c r="C24" s="514" t="s">
        <v>220</v>
      </c>
    </row>
    <row r="25" spans="1:6" s="82" customFormat="1">
      <c r="A25" s="80"/>
      <c r="B25" s="515" t="s">
        <v>220</v>
      </c>
      <c r="C25" s="515" t="s">
        <v>443</v>
      </c>
    </row>
    <row r="26" spans="1:6">
      <c r="A26" s="76"/>
      <c r="B26" s="516"/>
      <c r="C26" s="516"/>
      <c r="D26" s="85"/>
      <c r="E26" s="85"/>
      <c r="F26" s="85"/>
    </row>
    <row r="27" spans="1:6">
      <c r="A27" s="78" t="s">
        <v>305</v>
      </c>
      <c r="B27" s="514" t="s">
        <v>240</v>
      </c>
      <c r="C27" s="514" t="s">
        <v>240</v>
      </c>
      <c r="D27" s="85"/>
      <c r="E27" s="85"/>
      <c r="F27" s="85"/>
    </row>
    <row r="28" spans="1:6">
      <c r="A28" s="86" t="s">
        <v>311</v>
      </c>
      <c r="B28" s="510"/>
      <c r="C28" s="510"/>
      <c r="D28" s="85"/>
      <c r="E28" s="85"/>
      <c r="F28" s="85"/>
    </row>
    <row r="29" spans="1:6">
      <c r="A29" s="86"/>
      <c r="B29" s="510"/>
      <c r="C29" s="510"/>
      <c r="D29" s="85"/>
      <c r="E29" s="85"/>
      <c r="F29" s="85"/>
    </row>
    <row r="30" spans="1:6">
      <c r="A30" s="92"/>
      <c r="B30" s="510"/>
      <c r="C30" s="510"/>
      <c r="D30" s="85"/>
      <c r="E30" s="85"/>
      <c r="F30" s="85"/>
    </row>
    <row r="31" spans="1:6">
      <c r="A31" s="92"/>
      <c r="B31" s="510"/>
      <c r="C31" s="517"/>
      <c r="D31" s="85"/>
      <c r="E31" s="85"/>
      <c r="F31" s="85"/>
    </row>
    <row r="32" spans="1:6">
      <c r="A32" s="92"/>
      <c r="B32" s="510"/>
      <c r="C32" s="510"/>
      <c r="D32" s="85"/>
      <c r="E32" s="85"/>
      <c r="F32" s="85"/>
    </row>
    <row r="33" spans="1:6">
      <c r="A33" s="92"/>
      <c r="B33" s="510"/>
      <c r="C33" s="510"/>
      <c r="D33" s="85"/>
      <c r="E33" s="85"/>
      <c r="F33" s="85"/>
    </row>
    <row r="34" spans="1:6">
      <c r="A34" s="92"/>
      <c r="B34" s="510"/>
      <c r="C34" s="510"/>
      <c r="D34" s="85"/>
      <c r="E34" s="85"/>
      <c r="F34" s="85"/>
    </row>
    <row r="35" spans="1:6">
      <c r="A35" s="93"/>
      <c r="B35" s="510"/>
      <c r="C35" s="510"/>
      <c r="D35" s="85"/>
      <c r="E35" s="85"/>
      <c r="F35" s="85"/>
    </row>
    <row r="36" spans="1:6">
      <c r="A36" s="93"/>
      <c r="B36" s="510"/>
      <c r="C36" s="510"/>
      <c r="D36" s="85"/>
      <c r="E36" s="85"/>
      <c r="F36" s="85"/>
    </row>
    <row r="37" spans="1:6">
      <c r="A37" s="78"/>
      <c r="B37" s="510"/>
      <c r="C37" s="510"/>
      <c r="D37" s="85"/>
      <c r="E37" s="85"/>
      <c r="F37" s="85"/>
    </row>
    <row r="38" spans="1:6" s="88" customFormat="1">
      <c r="A38" s="94" t="s">
        <v>445</v>
      </c>
      <c r="B38" s="511">
        <f>SUM(B27:B37)</f>
        <v>0</v>
      </c>
      <c r="C38" s="511">
        <f>SUM(C27:C37)</f>
        <v>0</v>
      </c>
      <c r="D38" s="85"/>
      <c r="E38" s="85"/>
      <c r="F38" s="85"/>
    </row>
    <row r="39" spans="1:6">
      <c r="A39" s="95"/>
      <c r="B39" s="91"/>
      <c r="C39" s="91"/>
      <c r="D39" s="85"/>
      <c r="E39" s="85"/>
      <c r="F39" s="85"/>
    </row>
    <row r="40" spans="1:6">
      <c r="A40" s="96" t="s">
        <v>299</v>
      </c>
      <c r="B40" s="97"/>
      <c r="C40" s="97"/>
      <c r="D40" s="85"/>
      <c r="E40" s="85"/>
      <c r="F40" s="85"/>
    </row>
    <row r="41" spans="1:6">
      <c r="A41" s="96" t="s">
        <v>300</v>
      </c>
    </row>
    <row r="42" spans="1:6">
      <c r="A42" s="74" t="s">
        <v>301</v>
      </c>
    </row>
    <row r="43" spans="1:6">
      <c r="A43" s="96" t="s">
        <v>312</v>
      </c>
    </row>
    <row r="44" spans="1:6">
      <c r="A44" s="74" t="s">
        <v>313</v>
      </c>
    </row>
  </sheetData>
  <mergeCells count="2">
    <mergeCell ref="A2:C2"/>
    <mergeCell ref="B4:C4"/>
  </mergeCells>
  <pageMargins left="0.70866141732283472" right="0.70866141732283472" top="0.74803149606299213" bottom="0.74803149606299213" header="0.31496062992125984" footer="0.31496062992125984"/>
  <pageSetup paperSize="120" scale="81" orientation="landscape" horizont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14"/>
  <sheetViews>
    <sheetView showGridLines="0" workbookViewId="0">
      <selection activeCell="C15" sqref="C15"/>
    </sheetView>
  </sheetViews>
  <sheetFormatPr baseColWidth="10" defaultColWidth="11.453125" defaultRowHeight="12"/>
  <cols>
    <col min="1" max="1" width="28.453125" style="68" customWidth="1"/>
    <col min="2" max="2" width="22.7265625" style="68" customWidth="1"/>
    <col min="3" max="3" width="42.26953125" style="68" customWidth="1"/>
    <col min="4" max="16384" width="11.453125" style="69"/>
  </cols>
  <sheetData>
    <row r="1" spans="1:3">
      <c r="A1" s="67"/>
      <c r="C1" s="67"/>
    </row>
    <row r="4" spans="1:3">
      <c r="A4" s="650" t="s">
        <v>435</v>
      </c>
      <c r="B4" s="651"/>
      <c r="C4" s="651"/>
    </row>
    <row r="5" spans="1:3">
      <c r="C5" s="70" t="str">
        <f>+Méthode!C3</f>
        <v>Exercice Clos au 31 décembre 2017</v>
      </c>
    </row>
    <row r="6" spans="1:3" s="72" customFormat="1" ht="12.75" customHeight="1">
      <c r="A6" s="71"/>
      <c r="B6" s="71"/>
      <c r="C6" s="71"/>
    </row>
    <row r="7" spans="1:3">
      <c r="A7" s="653" t="s">
        <v>240</v>
      </c>
      <c r="B7" s="654"/>
      <c r="C7" s="655"/>
    </row>
    <row r="8" spans="1:3">
      <c r="A8" s="656"/>
      <c r="B8" s="657"/>
      <c r="C8" s="658"/>
    </row>
    <row r="9" spans="1:3" ht="14.25" customHeight="1">
      <c r="A9" s="656"/>
      <c r="B9" s="657"/>
      <c r="C9" s="658"/>
    </row>
    <row r="10" spans="1:3" ht="14.5" customHeight="1">
      <c r="A10" s="656"/>
      <c r="B10" s="657"/>
      <c r="C10" s="658"/>
    </row>
    <row r="11" spans="1:3" ht="14.5" customHeight="1">
      <c r="A11" s="656"/>
      <c r="B11" s="657"/>
      <c r="C11" s="658"/>
    </row>
    <row r="12" spans="1:3" ht="14.5" customHeight="1">
      <c r="A12" s="656"/>
      <c r="B12" s="657"/>
      <c r="C12" s="658"/>
    </row>
    <row r="13" spans="1:3" ht="14.25" customHeight="1">
      <c r="A13" s="659"/>
      <c r="B13" s="660"/>
      <c r="C13" s="661"/>
    </row>
    <row r="14" spans="1:3" ht="13.5">
      <c r="A14" s="73"/>
    </row>
  </sheetData>
  <mergeCells count="2">
    <mergeCell ref="A4:C4"/>
    <mergeCell ref="A7:C13"/>
  </mergeCells>
  <pageMargins left="0.35433070866141736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</vt:i4>
      </vt:variant>
    </vt:vector>
  </HeadingPairs>
  <TitlesOfParts>
    <vt:vector size="17" baseType="lpstr">
      <vt:lpstr>Actif</vt:lpstr>
      <vt:lpstr>Passif</vt:lpstr>
      <vt:lpstr>CPC</vt:lpstr>
      <vt:lpstr>ESG</vt:lpstr>
      <vt:lpstr>TF</vt:lpstr>
      <vt:lpstr>Dérogations</vt:lpstr>
      <vt:lpstr>Méthode</vt:lpstr>
      <vt:lpstr>Immos</vt:lpstr>
      <vt:lpstr>Titres</vt:lpstr>
      <vt:lpstr>Provisions</vt:lpstr>
      <vt:lpstr>Créances</vt:lpstr>
      <vt:lpstr>Dettes</vt:lpstr>
      <vt:lpstr>Suretés</vt:lpstr>
      <vt:lpstr>Engagements</vt:lpstr>
      <vt:lpstr>Passifs</vt:lpstr>
      <vt:lpstr>CPC!Zone_d_impression</vt:lpstr>
      <vt:lpstr>Provisions!Zone_d_impression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wadi</dc:creator>
  <cp:lastModifiedBy>Hanane JADIL</cp:lastModifiedBy>
  <cp:lastPrinted>2017-03-08T16:04:25Z</cp:lastPrinted>
  <dcterms:created xsi:type="dcterms:W3CDTF">2010-02-23T09:14:35Z</dcterms:created>
  <dcterms:modified xsi:type="dcterms:W3CDTF">2018-03-21T10:41:35Z</dcterms:modified>
</cp:coreProperties>
</file>